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88563B1-B2F0-4DE6-B8ED-7014E54374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L60" i="16"/>
  <c r="M60" i="16"/>
  <c r="N60" i="16"/>
  <c r="L52" i="16"/>
  <c r="M52" i="16"/>
  <c r="N52" i="16"/>
  <c r="L69" i="16"/>
  <c r="M69" i="16"/>
  <c r="N69" i="16"/>
  <c r="L26" i="16"/>
  <c r="M26" i="16"/>
  <c r="N26" i="16"/>
  <c r="L80" i="16"/>
  <c r="M80" i="16"/>
  <c r="N80" i="16"/>
  <c r="L46" i="16" l="1"/>
  <c r="M46" i="16"/>
  <c r="N46" i="16"/>
  <c r="L86" i="16"/>
  <c r="M86" i="16"/>
  <c r="N86" i="16"/>
  <c r="L73" i="16"/>
  <c r="M73" i="16"/>
  <c r="N73" i="16"/>
  <c r="L33" i="16"/>
  <c r="M33" i="16"/>
  <c r="N33" i="16"/>
  <c r="L89" i="16"/>
  <c r="M89" i="16"/>
  <c r="N89" i="16"/>
  <c r="L63" i="16"/>
  <c r="M63" i="16"/>
  <c r="N63" i="16"/>
  <c r="L42" i="16"/>
  <c r="M42" i="16"/>
  <c r="N42" i="16"/>
  <c r="L18" i="16" l="1"/>
  <c r="M18" i="16"/>
  <c r="N18" i="16"/>
  <c r="L22" i="16"/>
  <c r="M22" i="16"/>
  <c r="N22" i="16"/>
  <c r="M53" i="16" l="1"/>
  <c r="E9" i="12"/>
  <c r="L53" i="16" l="1"/>
  <c r="N53" i="16"/>
  <c r="L66" i="16"/>
  <c r="L74" i="16" s="1"/>
  <c r="M66" i="16"/>
  <c r="M74" i="16" s="1"/>
  <c r="N66" i="16"/>
  <c r="N74" i="16" s="1"/>
  <c r="L92" i="16"/>
  <c r="L93" i="16" s="1"/>
  <c r="M92" i="16"/>
  <c r="M93" i="16" s="1"/>
  <c r="N92" i="16"/>
  <c r="N93" i="16" s="1"/>
  <c r="L94" i="16" l="1"/>
  <c r="M94" i="16"/>
  <c r="N94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<sst xmlns="http://schemas.openxmlformats.org/spreadsheetml/2006/main" count="510" uniqueCount="328">
  <si>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</si>
  <si>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</si>
  <si>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</si>
  <si>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</si>
  <si>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</si>
  <si>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</si>
  <si>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</si>
  <si>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</si>
  <si>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</si>
  <si>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</si>
  <si>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</si>
  <si>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</si>
  <si>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</si>
  <si>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</si>
  <si>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</si>
  <si>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</si>
  <si>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</si>
  <si>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</si>
  <si>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</si>
  <si>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</si>
  <si>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</si>
  <si>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</si>
  <si>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</si>
  <si>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</si>
  <si>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</si>
  <si>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</si>
  <si>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</si>
  <si>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</si>
  <si>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</si>
  <si>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</si>
  <si>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</si>
  <si>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</si>
  <si>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</si>
  <si>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</si>
  <si>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</si>
  <si>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</si>
  <si>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</si>
  <si>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</si>
  <si>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</si>
  <si>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</si>
  <si>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</si>
  <si>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</si>
  <si>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</si>
  <si>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</si>
  <si>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</si>
  <si>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</si>
  <si>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</si>
  <si>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</si>
  <si>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</si>
  <si>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</si>
  <si>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</si>
  <si>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</si>
  <si>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</si>
  <si>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</si>
  <si>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</si>
  <si>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</si>
  <si>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</si>
  <si>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</si>
  <si>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</si>
  <si>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</si>
  <si>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</si>
  <si>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</si>
  <si>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</si>
  <si>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</si>
  <si>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</si>
  <si>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</si>
  <si>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</si>
  <si>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</si>
  <si>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</si>
  <si>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</si>
  <si>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</si>
  <si>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</si>
  <si>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</si>
  <si>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</si>
  <si>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</si>
  <si>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</si>
  <si>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</si>
  <si>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</si>
  <si>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</si>
  <si>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</si>
  <si>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</si>
  <si>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</si>
  <si>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</si>
  <si>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</si>
  <si>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</si>
  <si>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</si>
  <si>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</si>
  <si>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</si>
  <si>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</si>
  <si>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</si>
  <si>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</si>
  <si>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</si>
  <si>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</si>
  <si>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</si>
  <si>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</si>
  <si>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</si>
  <si>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</si>
  <si>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</si>
  <si>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</si>
  <si>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</si>
  <si>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</si>
  <si>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</si>
  <si>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</si>
  <si>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</si>
  <si>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</si>
  <si>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</si>
  <si>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</si>
  <si>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</si>
  <si>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</si>
  <si>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</si>
  <si>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</si>
  <si>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</si>
  <si>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</si>
  <si>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</si>
  <si>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</si>
  <si>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</si>
  <si>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</si>
  <si>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</si>
  <si>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</si>
  <si>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</si>
  <si>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</si>
  <si>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</si>
  <si>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</si>
  <si>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</si>
  <si>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</si>
  <si>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</si>
  <si>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</si>
  <si>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</si>
  <si>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</si>
  <si>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</si>
  <si>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</si>
  <si>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</si>
  <si>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</si>
  <si>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</si>
  <si>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</si>
  <si>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</si>
  <si>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</si>
  <si>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</si>
  <si>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</si>
  <si>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</si>
  <si>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</si>
  <si>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</si>
  <si>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</si>
  <si>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</si>
  <si>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</si>
  <si>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</si>
  <si>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</si>
  <si>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</si>
  <si>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</si>
  <si>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</si>
  <si>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</si>
  <si>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</si>
  <si>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</si>
  <si>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</si>
  <si>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</si>
  <si>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</si>
  <si>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</si>
  <si>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</si>
  <si>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</si>
  <si>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</si>
  <si>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</si>
  <si>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</si>
  <si>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</si>
  <si>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</si>
  <si>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</si>
  <si>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</si>
  <si>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</si>
  <si>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</si>
  <si>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</si>
  <si>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</si>
  <si>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</si>
  <si>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</si>
  <si>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</si>
  <si>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</si>
  <si>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</si>
  <si>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</si>
  <si>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</si>
  <si>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</si>
  <si>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</si>
  <si>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</si>
  <si>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</si>
  <si>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</si>
  <si>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</si>
  <si>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</si>
  <si>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</si>
  <si>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</si>
  <si>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</si>
  <si>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</si>
  <si>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</si>
  <si>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</si>
  <si>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</si>
  <si>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</si>
  <si>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</si>
  <si>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</si>
  <si>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</si>
  <si>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</si>
  <si>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</si>
  <si>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</si>
  <si>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</si>
  <si>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</si>
  <si>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</si>
  <si>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</si>
  <si>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</si>
  <si>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</si>
  <si>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</si>
  <si>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</si>
  <si>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</si>
  <si>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</si>
  <si>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</si>
  <si>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</si>
  <si>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</si>
  <si>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</si>
  <si>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</si>
  <si>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</si>
  <si>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</si>
  <si>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</si>
  <si>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</si>
  <si>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</si>
  <si>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</si>
  <si>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</si>
  <si>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</si>
  <si>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</si>
  <si>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</si>
  <si>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</si>
  <si>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</si>
  <si>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</si>
  <si>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</si>
  <si>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</si>
  <si>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</si>
  <si>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</si>
  <si>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</si>
  <si>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</si>
  <si>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</si>
  <si>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</si>
  <si>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</si>
  <si>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</si>
  <si>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</si>
  <si>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</si>
  <si>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</si>
  <si>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</si>
  <si>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</si>
  <si>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</si>
  <si>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</si>
  <si>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</si>
  <si>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</si>
  <si>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</si>
  <si>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</si>
  <si>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</si>
  <si>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</si>
  <si>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</si>
  <si>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</si>
  <si>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</si>
  <si>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</si>
  <si>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</si>
  <si>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</si>
  <si>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</si>
  <si>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</si>
  <si>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</si>
  <si>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</si>
  <si>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</si>
  <si>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</si>
  <si>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</si>
  <si>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</si>
  <si>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</si>
  <si>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</si>
  <si>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</si>
  <si>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</si>
  <si>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</si>
  <si>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</si>
  <si>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</si>
  <si>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</si>
  <si>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</si>
  <si>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</si>
  <si>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</si>
  <si>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</si>
  <si>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</si>
  <si>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</si>
  <si>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</si>
  <si>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</si>
  <si>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</si>
  <si>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</si>
  <si>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</si>
  <si>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</si>
  <si>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</si>
  <si>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</si>
  <si>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</si>
  <si>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</si>
  <si>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</si>
  <si>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</si>
  <si>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</si>
  <si>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</si>
  <si>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</si>
  <si>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</si>
  <si>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</si>
  <si>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</si>
  <si>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</si>
  <si>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</si>
  <si>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</si>
  <si>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</si>
  <si>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</si>
  <si>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</si>
  <si>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</si>
  <si>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</si>
  <si>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</si>
  <si>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</si>
  <si>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</si>
  <si>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</si>
  <si>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</si>
  <si>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</si>
  <si>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</si>
  <si>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</si>
  <si>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Bulletin No (62)</t>
  </si>
  <si>
    <t>ISX Trading Indices of Monday 13/4/2026</t>
  </si>
  <si>
    <t>Monday 13/4/2026</t>
  </si>
  <si>
    <t>Iraq Stock Exchange not trading companies of Monday 13/4/2026</t>
  </si>
  <si>
    <t xml:space="preserve">OTC Platform Trading Bulletin No (62) </t>
  </si>
  <si>
    <t xml:space="preserve">Undisclosed Platform Companies Bulletin No (62) </t>
  </si>
  <si>
    <t>Second Platform Market Bulletin No (62)</t>
  </si>
  <si>
    <t xml:space="preserve">Regular Market Bulletin No (62) </t>
  </si>
  <si>
    <t>Total of Investment Sector</t>
  </si>
  <si>
    <t>Non Iraqis' Bulletin  Monday   April 13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</si>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</sst>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9" xfId="0" applyNumberFormat="1" applyFont="1" applyFill="1" applyBorder="1" applyAlignment="1">
      <alignment horizontal="center"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4" fillId="0" borderId="137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304800</xdr:colOff>
      <xdr:row>19</xdr:row>
      <xdr:rowOff>599825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D91E27-4C9B-3656-F527-DBE421A49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372225" cy="2981075"/>
        </a:xfrm>
        <a:prstGeom prst="rect">
          <a:avLst/>
        </a:prstGeom>
      </xdr:spPr>
    </xdr:pic>
    <xdr:clientData/>
  </xdr:twoCellAnchor>
  <xdr:twoCellAnchor editAs="oneCell">
    <xdr:from>
      <xdr:col>7</xdr:col>
      <xdr:colOff>333375</xdr:colOff>
      <xdr:row>15</xdr:row>
      <xdr:rowOff>38100</xdr:rowOff>
    </xdr:from>
    <xdr:to>
      <xdr:col>13</xdr:col>
      <xdr:colOff>2466975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5ED5FA-75C5-9D7F-F608-B0B20123B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24650" y="4991100"/>
          <a:ext cx="5572125" cy="2981325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3F51D7-2AD9-D9ED-41CB-1A79971A7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24075"/>
          <a:ext cx="34004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8282</xdr:colOff>
      <xdr:row>29</xdr:row>
      <xdr:rowOff>16565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54E8D7-0F1D-A522-A424-BBCC92891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61891" cy="284921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1424608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A306A5-ECFB-32FC-267A-D70E9F2C4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02695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74</xdr:row>
      <xdr:rowOff>28256</xdr:rowOff>
    </xdr:from>
    <xdr:to>
      <xdr:col>13</xdr:col>
      <xdr:colOff>1522971</xdr:colOff>
      <xdr:row>74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53</xdr:row>
      <xdr:rowOff>23547</xdr:rowOff>
    </xdr:from>
    <xdr:to>
      <xdr:col>13</xdr:col>
      <xdr:colOff>1497013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1200150</xdr:colOff>
      <xdr:row>0</xdr:row>
      <xdr:rowOff>0</xdr:rowOff>
    </xdr:from>
    <xdr:to>
      <xdr:col>5</xdr:col>
      <xdr:colOff>1152525</xdr:colOff>
      <xdr:row>5</xdr:row>
      <xdr:rowOff>95250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873B2B9-CBED-4D13-B94B-16B67FE33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0"/>
          <a:ext cx="123825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50" t="s">
        <v>0</v>
      </c>
      <c r="C1" s="151"/>
      <c r="D1" s="152"/>
      <c r="E1" s="153"/>
      <c r="F1" s="154"/>
      <c r="G1" s="154"/>
      <c r="H1" s="154"/>
      <c r="I1" s="154"/>
      <c r="J1" s="154"/>
      <c r="K1" s="155"/>
      <c r="L1" s="19"/>
      <c r="M1" s="19"/>
      <c r="N1" s="19"/>
    </row>
    <row r="2" spans="2:16" ht="30" customHeight="1">
      <c r="B2" s="163" t="s">
        <v>311</v>
      </c>
      <c r="C2" s="164"/>
      <c r="D2" s="16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6" t="s">
        <v>312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9" t="s">
        <v>63</v>
      </c>
      <c r="C5" s="160"/>
      <c r="D5" s="161">
        <f>'Bullient '!M94+OTC!H9</f>
        <v>948417159</v>
      </c>
      <c r="E5" s="162"/>
      <c r="F5" s="23"/>
      <c r="G5" s="159" t="s">
        <v>64</v>
      </c>
      <c r="H5" s="160"/>
      <c r="I5" s="161">
        <f>'Bullient '!N94+OTC!I9</f>
        <v>1033624930.1999999</v>
      </c>
      <c r="J5" s="162"/>
      <c r="K5" s="24"/>
      <c r="L5" s="159" t="s">
        <v>8</v>
      </c>
      <c r="M5" s="160"/>
      <c r="N5" s="25">
        <f>'Bullient '!L94+OTC!G9</f>
        <v>1102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6"/>
      <c r="L6" s="167"/>
      <c r="M6" s="168"/>
      <c r="N6" s="28"/>
    </row>
    <row r="7" spans="2:16" ht="24.95" customHeight="1">
      <c r="B7" s="169" t="s">
        <v>1</v>
      </c>
      <c r="C7" s="170"/>
      <c r="D7" s="171"/>
      <c r="E7" s="29">
        <v>976.61</v>
      </c>
      <c r="F7" s="30"/>
      <c r="G7" s="169" t="s">
        <v>5</v>
      </c>
      <c r="H7" s="170"/>
      <c r="I7" s="171"/>
      <c r="J7" s="29">
        <v>1265.3399999999999</v>
      </c>
      <c r="K7" s="138"/>
      <c r="L7" s="139"/>
      <c r="M7" s="140"/>
      <c r="N7" s="18"/>
    </row>
    <row r="8" spans="2:16" ht="24.95" customHeight="1">
      <c r="B8" s="169" t="s">
        <v>2</v>
      </c>
      <c r="C8" s="170"/>
      <c r="D8" s="171"/>
      <c r="E8" s="29">
        <v>979.5</v>
      </c>
      <c r="F8" s="31"/>
      <c r="G8" s="169" t="s">
        <v>6</v>
      </c>
      <c r="H8" s="170"/>
      <c r="I8" s="171"/>
      <c r="J8" s="29">
        <v>1266.92</v>
      </c>
      <c r="K8" s="138"/>
      <c r="L8" s="139"/>
      <c r="M8" s="140"/>
      <c r="N8" s="18"/>
    </row>
    <row r="9" spans="2:16" ht="24.95" customHeight="1">
      <c r="B9" s="144" t="s">
        <v>3</v>
      </c>
      <c r="C9" s="145"/>
      <c r="D9" s="146"/>
      <c r="E9" s="135">
        <f>((E7/E8)-1)*100</f>
        <v>-0.29504849412965717</v>
      </c>
      <c r="F9" s="31"/>
      <c r="G9" s="144" t="s">
        <v>3</v>
      </c>
      <c r="H9" s="145"/>
      <c r="I9" s="146"/>
      <c r="J9" s="135">
        <f>((J7/J8)-1)*100</f>
        <v>-0.12471189972532715</v>
      </c>
      <c r="K9" s="138"/>
      <c r="L9" s="139"/>
      <c r="M9" s="140"/>
      <c r="N9" s="18"/>
    </row>
    <row r="10" spans="2:16" ht="24.95" customHeight="1">
      <c r="B10" s="144" t="s">
        <v>4</v>
      </c>
      <c r="C10" s="145"/>
      <c r="D10" s="146"/>
      <c r="E10" s="135">
        <f>E7-E8</f>
        <v>-2.8899999999999864</v>
      </c>
      <c r="F10" s="21"/>
      <c r="G10" s="144" t="s">
        <v>4</v>
      </c>
      <c r="H10" s="145"/>
      <c r="I10" s="146"/>
      <c r="J10" s="135">
        <f>J7-J8</f>
        <v>-1.5800000000001546</v>
      </c>
      <c r="K10" s="138"/>
      <c r="L10" s="139"/>
      <c r="M10" s="14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2"/>
      <c r="L11" s="139"/>
      <c r="M11" s="140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13</v>
      </c>
      <c r="K12" s="138"/>
      <c r="L12" s="139"/>
      <c r="M12" s="140"/>
      <c r="N12" s="18"/>
      <c r="O12" s="32"/>
    </row>
    <row r="13" spans="2:16" ht="24.95" customHeight="1">
      <c r="B13" s="37" t="s">
        <v>69</v>
      </c>
      <c r="C13" s="38">
        <v>52</v>
      </c>
      <c r="D13" s="39" t="s">
        <v>65</v>
      </c>
      <c r="E13" s="38">
        <v>1</v>
      </c>
      <c r="F13" s="30"/>
      <c r="G13" s="141" t="s">
        <v>67</v>
      </c>
      <c r="H13" s="142"/>
      <c r="I13" s="143"/>
      <c r="J13" s="38">
        <v>9</v>
      </c>
      <c r="K13" s="138"/>
      <c r="L13" s="139"/>
      <c r="M13" s="140"/>
      <c r="N13" s="18"/>
      <c r="O13" s="32"/>
    </row>
    <row r="14" spans="2:16" ht="24.95" customHeight="1">
      <c r="B14" s="144" t="s">
        <v>82</v>
      </c>
      <c r="C14" s="145" t="s">
        <v>10</v>
      </c>
      <c r="D14" s="146" t="s">
        <v>10</v>
      </c>
      <c r="E14" s="38">
        <v>3</v>
      </c>
      <c r="F14" s="21"/>
      <c r="G14" s="147" t="s">
        <v>68</v>
      </c>
      <c r="H14" s="148"/>
      <c r="I14" s="149"/>
      <c r="J14" s="38">
        <v>20</v>
      </c>
      <c r="K14" s="138"/>
      <c r="L14" s="139"/>
      <c r="M14" s="140"/>
      <c r="N14" s="26"/>
      <c r="O14" s="32"/>
      <c r="P14" s="32"/>
    </row>
    <row r="15" spans="2:16" ht="24.95" customHeight="1">
      <c r="B15" s="144" t="s">
        <v>66</v>
      </c>
      <c r="C15" s="145" t="s">
        <v>11</v>
      </c>
      <c r="D15" s="146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36" t="s">
        <v>12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4" t="s">
        <v>61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</row>
    <row r="3" spans="1:14" ht="36.75" customHeight="1">
      <c r="A3" s="175" t="s">
        <v>313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</row>
    <row r="4" spans="1:14" ht="21">
      <c r="A4" s="42"/>
      <c r="B4" s="42"/>
      <c r="C4" s="173" t="s">
        <v>13</v>
      </c>
      <c r="D4" s="173"/>
      <c r="E4" s="173"/>
      <c r="F4" s="173"/>
      <c r="G4" s="42"/>
      <c r="H4" s="173" t="s">
        <v>14</v>
      </c>
      <c r="I4" s="173"/>
      <c r="J4" s="173"/>
      <c r="K4" s="17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86</v>
      </c>
      <c r="D6" s="81">
        <v>1.7</v>
      </c>
      <c r="E6" s="96">
        <v>4.9400000000000004</v>
      </c>
      <c r="F6" s="84">
        <v>54124</v>
      </c>
      <c r="G6" s="42"/>
      <c r="H6" s="46" t="s">
        <v>275</v>
      </c>
      <c r="I6" s="81">
        <v>5.09</v>
      </c>
      <c r="J6" s="97">
        <v>-4.68</v>
      </c>
      <c r="K6" s="84">
        <v>25545</v>
      </c>
      <c r="L6" s="1"/>
      <c r="M6" s="1"/>
    </row>
    <row r="7" spans="1:14" s="49" customFormat="1" ht="17.100000000000001" customHeight="1">
      <c r="A7" s="42"/>
      <c r="B7" s="42"/>
      <c r="C7" s="46" t="s">
        <v>96</v>
      </c>
      <c r="D7" s="81">
        <v>7.23</v>
      </c>
      <c r="E7" s="96">
        <v>4.93</v>
      </c>
      <c r="F7" s="84">
        <v>36500</v>
      </c>
      <c r="G7" s="42"/>
      <c r="H7" s="46" t="s">
        <v>255</v>
      </c>
      <c r="I7" s="81">
        <v>0.21</v>
      </c>
      <c r="J7" s="97">
        <v>-4.55</v>
      </c>
      <c r="K7" s="84">
        <v>96673980</v>
      </c>
      <c r="L7" s="1"/>
    </row>
    <row r="8" spans="1:14" s="49" customFormat="1" ht="17.100000000000001" customHeight="1">
      <c r="A8" s="42"/>
      <c r="B8" s="42"/>
      <c r="C8" s="46" t="s">
        <v>38</v>
      </c>
      <c r="D8" s="81">
        <v>1.25</v>
      </c>
      <c r="E8" s="96">
        <v>4.17</v>
      </c>
      <c r="F8" s="84">
        <v>250000</v>
      </c>
      <c r="G8" s="42"/>
      <c r="H8" s="46" t="s">
        <v>231</v>
      </c>
      <c r="I8" s="81">
        <v>0.22</v>
      </c>
      <c r="J8" s="97">
        <v>-4.3499999999999996</v>
      </c>
      <c r="K8" s="84">
        <v>24010877</v>
      </c>
    </row>
    <row r="9" spans="1:14" s="49" customFormat="1" ht="17.100000000000001" customHeight="1">
      <c r="A9" s="42"/>
      <c r="B9" s="42"/>
      <c r="C9" s="46" t="s">
        <v>308</v>
      </c>
      <c r="D9" s="81">
        <v>0.69</v>
      </c>
      <c r="E9" s="96">
        <v>2.99</v>
      </c>
      <c r="F9" s="84">
        <v>2532</v>
      </c>
      <c r="G9" s="42"/>
      <c r="H9" s="46" t="s">
        <v>265</v>
      </c>
      <c r="I9" s="81">
        <v>7.7</v>
      </c>
      <c r="J9" s="97">
        <v>-3.63</v>
      </c>
      <c r="K9" s="84">
        <v>567288</v>
      </c>
    </row>
    <row r="10" spans="1:14" s="49" customFormat="1" ht="17.100000000000001" customHeight="1">
      <c r="A10" s="42"/>
      <c r="B10" s="42"/>
      <c r="C10" s="46" t="s">
        <v>187</v>
      </c>
      <c r="D10" s="81">
        <v>0.38</v>
      </c>
      <c r="E10" s="96">
        <v>2.7</v>
      </c>
      <c r="F10" s="84">
        <v>488145208</v>
      </c>
      <c r="G10" s="42"/>
      <c r="H10" s="46" t="s">
        <v>273</v>
      </c>
      <c r="I10" s="81">
        <v>18.47</v>
      </c>
      <c r="J10" s="97">
        <v>-3.25</v>
      </c>
      <c r="K10" s="84">
        <v>2568521</v>
      </c>
    </row>
    <row r="11" spans="1:14" s="49" customFormat="1" ht="33" customHeight="1">
      <c r="A11" s="42"/>
      <c r="B11" s="42"/>
      <c r="C11" s="174" t="s">
        <v>62</v>
      </c>
      <c r="D11" s="174"/>
      <c r="E11" s="174"/>
      <c r="F11" s="174"/>
      <c r="G11" s="174"/>
      <c r="H11" s="174"/>
      <c r="I11" s="174"/>
      <c r="J11" s="174"/>
      <c r="K11" s="174"/>
    </row>
    <row r="12" spans="1:14" s="49" customFormat="1" ht="33" customHeight="1">
      <c r="A12" s="42"/>
      <c r="B12" s="42"/>
      <c r="C12" s="174"/>
      <c r="D12" s="174"/>
      <c r="E12" s="174"/>
      <c r="F12" s="174"/>
      <c r="G12" s="174"/>
      <c r="H12" s="174"/>
      <c r="I12" s="174"/>
      <c r="J12" s="174"/>
      <c r="K12" s="174"/>
    </row>
    <row r="13" spans="1:14" ht="29.25" customHeight="1">
      <c r="A13" s="42"/>
      <c r="B13" s="42"/>
      <c r="C13" s="173" t="s">
        <v>18</v>
      </c>
      <c r="D13" s="173"/>
      <c r="E13" s="173"/>
      <c r="F13" s="173"/>
      <c r="G13" s="104"/>
      <c r="H13" s="173" t="s">
        <v>7</v>
      </c>
      <c r="I13" s="173"/>
      <c r="J13" s="173"/>
      <c r="K13" s="17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187</v>
      </c>
      <c r="D15" s="81">
        <v>0.38</v>
      </c>
      <c r="E15" s="82">
        <v>2.7</v>
      </c>
      <c r="F15" s="84">
        <v>488145208</v>
      </c>
      <c r="G15" s="1"/>
      <c r="H15" s="46" t="s">
        <v>215</v>
      </c>
      <c r="I15" s="81">
        <v>3.4</v>
      </c>
      <c r="J15" s="82">
        <v>-2.2999999999999998</v>
      </c>
      <c r="K15" s="84">
        <v>218832321.86000001</v>
      </c>
    </row>
    <row r="16" spans="1:14" ht="17.100000000000001" customHeight="1">
      <c r="A16" s="42"/>
      <c r="B16" s="42"/>
      <c r="C16" s="46" t="s">
        <v>255</v>
      </c>
      <c r="D16" s="81">
        <v>0.21</v>
      </c>
      <c r="E16" s="82">
        <v>-4.55</v>
      </c>
      <c r="F16" s="84">
        <v>96673980</v>
      </c>
      <c r="G16" s="1"/>
      <c r="H16" s="46" t="s">
        <v>187</v>
      </c>
      <c r="I16" s="81">
        <v>0.38</v>
      </c>
      <c r="J16" s="82">
        <v>2.7</v>
      </c>
      <c r="K16" s="84">
        <v>181573595.15000001</v>
      </c>
    </row>
    <row r="17" spans="1:11" ht="17.100000000000001" customHeight="1">
      <c r="A17" s="42"/>
      <c r="B17" s="42"/>
      <c r="C17" s="46" t="s">
        <v>299</v>
      </c>
      <c r="D17" s="81">
        <v>1.7</v>
      </c>
      <c r="E17" s="82">
        <v>-0.57999999999999996</v>
      </c>
      <c r="F17" s="84">
        <v>87240123</v>
      </c>
      <c r="G17" s="1"/>
      <c r="H17" s="46" t="s">
        <v>299</v>
      </c>
      <c r="I17" s="81">
        <v>1.7</v>
      </c>
      <c r="J17" s="82">
        <v>-0.57999999999999996</v>
      </c>
      <c r="K17" s="84">
        <v>148732843.37</v>
      </c>
    </row>
    <row r="18" spans="1:11" ht="17.100000000000001" customHeight="1">
      <c r="A18" s="42"/>
      <c r="B18" s="42"/>
      <c r="C18" s="46" t="s">
        <v>215</v>
      </c>
      <c r="D18" s="81">
        <v>3.4</v>
      </c>
      <c r="E18" s="82">
        <v>-2.2999999999999998</v>
      </c>
      <c r="F18" s="84">
        <v>64191426</v>
      </c>
      <c r="G18" s="1"/>
      <c r="H18" s="46" t="s">
        <v>122</v>
      </c>
      <c r="I18" s="81">
        <v>15.77</v>
      </c>
      <c r="J18" s="82">
        <v>-0.06</v>
      </c>
      <c r="K18" s="84">
        <v>102995786.34</v>
      </c>
    </row>
    <row r="19" spans="1:11" ht="16.5" customHeight="1">
      <c r="A19" s="42"/>
      <c r="B19" s="42"/>
      <c r="C19" s="46" t="s">
        <v>231</v>
      </c>
      <c r="D19" s="81">
        <v>0.22</v>
      </c>
      <c r="E19" s="82">
        <v>-4.3499999999999996</v>
      </c>
      <c r="F19" s="84">
        <v>24010877</v>
      </c>
      <c r="G19" s="1"/>
      <c r="H19" s="46" t="s">
        <v>135</v>
      </c>
      <c r="I19" s="81">
        <v>6.02</v>
      </c>
      <c r="J19" s="82">
        <v>1.69</v>
      </c>
      <c r="K19" s="84">
        <v>87373844.5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58" zoomScale="130" zoomScaleNormal="130" workbookViewId="0">
      <selection activeCell="A58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7" t="s">
        <v>318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76" t="s">
        <v>29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1:14" ht="12.95" customHeight="1">
      <c r="A4" s="58"/>
      <c r="B4" s="46" t="s">
        <v>278</v>
      </c>
      <c r="C4" s="59" t="s">
        <v>277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1</v>
      </c>
      <c r="M4" s="84">
        <v>4141</v>
      </c>
      <c r="N4" s="84">
        <v>993.84</v>
      </c>
    </row>
    <row r="5" spans="1:14" ht="12.95" customHeight="1">
      <c r="A5" s="58"/>
      <c r="B5" s="46" t="s">
        <v>215</v>
      </c>
      <c r="C5" s="59" t="s">
        <v>216</v>
      </c>
      <c r="D5" s="81">
        <v>3.48</v>
      </c>
      <c r="E5" s="81">
        <v>3.48</v>
      </c>
      <c r="F5" s="81">
        <v>3.39</v>
      </c>
      <c r="G5" s="81">
        <v>3.41</v>
      </c>
      <c r="H5" s="81">
        <v>3.48</v>
      </c>
      <c r="I5" s="81">
        <v>3.4</v>
      </c>
      <c r="J5" s="81">
        <v>3.48</v>
      </c>
      <c r="K5" s="103">
        <v>-2.2999999999999998</v>
      </c>
      <c r="L5" s="83">
        <v>151</v>
      </c>
      <c r="M5" s="84">
        <v>64191426</v>
      </c>
      <c r="N5" s="84">
        <v>218832321.86000001</v>
      </c>
    </row>
    <row r="6" spans="1:14" ht="12.95" customHeight="1">
      <c r="A6" s="58"/>
      <c r="B6" s="46" t="s">
        <v>128</v>
      </c>
      <c r="C6" s="59" t="s">
        <v>129</v>
      </c>
      <c r="D6" s="81">
        <v>0.67</v>
      </c>
      <c r="E6" s="81">
        <v>0.67</v>
      </c>
      <c r="F6" s="81">
        <v>0.66</v>
      </c>
      <c r="G6" s="81">
        <v>0.66</v>
      </c>
      <c r="H6" s="81">
        <v>0.66</v>
      </c>
      <c r="I6" s="81">
        <v>0.66</v>
      </c>
      <c r="J6" s="81">
        <v>0.67</v>
      </c>
      <c r="K6" s="103">
        <v>-1.49</v>
      </c>
      <c r="L6" s="83">
        <v>5</v>
      </c>
      <c r="M6" s="84">
        <v>195177</v>
      </c>
      <c r="N6" s="84">
        <v>129364.93</v>
      </c>
    </row>
    <row r="7" spans="1:14" ht="12.95" customHeight="1">
      <c r="A7" s="58"/>
      <c r="B7" s="46" t="s">
        <v>231</v>
      </c>
      <c r="C7" s="59" t="s">
        <v>230</v>
      </c>
      <c r="D7" s="81">
        <v>0.23</v>
      </c>
      <c r="E7" s="81">
        <v>0.23</v>
      </c>
      <c r="F7" s="81">
        <v>0.22</v>
      </c>
      <c r="G7" s="81">
        <v>0.22</v>
      </c>
      <c r="H7" s="81">
        <v>0.22</v>
      </c>
      <c r="I7" s="81">
        <v>0.22</v>
      </c>
      <c r="J7" s="81">
        <v>0.23</v>
      </c>
      <c r="K7" s="103">
        <v>-4.3499999999999996</v>
      </c>
      <c r="L7" s="83">
        <v>15</v>
      </c>
      <c r="M7" s="84">
        <v>24010877</v>
      </c>
      <c r="N7" s="84">
        <v>5287392.9400000004</v>
      </c>
    </row>
    <row r="8" spans="1:14" ht="12.95" customHeight="1">
      <c r="A8" s="58"/>
      <c r="B8" s="46" t="s">
        <v>197</v>
      </c>
      <c r="C8" s="59" t="s">
        <v>198</v>
      </c>
      <c r="D8" s="81">
        <v>0.25</v>
      </c>
      <c r="E8" s="121">
        <v>0.25</v>
      </c>
      <c r="F8" s="121">
        <v>0.25</v>
      </c>
      <c r="G8" s="121">
        <v>0.25</v>
      </c>
      <c r="H8" s="121">
        <v>0.25</v>
      </c>
      <c r="I8" s="121">
        <v>0.25</v>
      </c>
      <c r="J8" s="121">
        <v>0.25</v>
      </c>
      <c r="K8" s="122">
        <v>0</v>
      </c>
      <c r="L8" s="119">
        <v>4</v>
      </c>
      <c r="M8" s="120">
        <v>750000</v>
      </c>
      <c r="N8" s="120">
        <v>187500</v>
      </c>
    </row>
    <row r="9" spans="1:14" ht="12.95" customHeight="1">
      <c r="A9" s="58"/>
      <c r="B9" s="46" t="s">
        <v>187</v>
      </c>
      <c r="C9" s="59" t="s">
        <v>188</v>
      </c>
      <c r="D9" s="81">
        <v>0.37</v>
      </c>
      <c r="E9" s="81">
        <v>0.38</v>
      </c>
      <c r="F9" s="81">
        <v>0.37</v>
      </c>
      <c r="G9" s="81">
        <v>0.37</v>
      </c>
      <c r="H9" s="81">
        <v>0.37</v>
      </c>
      <c r="I9" s="81">
        <v>0.38</v>
      </c>
      <c r="J9" s="81">
        <v>0.37</v>
      </c>
      <c r="K9" s="103">
        <v>2.7</v>
      </c>
      <c r="L9" s="83">
        <v>41</v>
      </c>
      <c r="M9" s="84">
        <v>488145208</v>
      </c>
      <c r="N9" s="84">
        <v>181573595.15000001</v>
      </c>
    </row>
    <row r="10" spans="1:14" ht="12.95" customHeight="1">
      <c r="A10" s="58"/>
      <c r="B10" s="46" t="s">
        <v>255</v>
      </c>
      <c r="C10" s="59" t="s">
        <v>254</v>
      </c>
      <c r="D10" s="81">
        <v>0.22</v>
      </c>
      <c r="E10" s="81">
        <v>0.22</v>
      </c>
      <c r="F10" s="81">
        <v>0.21</v>
      </c>
      <c r="G10" s="81">
        <v>0.21</v>
      </c>
      <c r="H10" s="81">
        <v>0.22</v>
      </c>
      <c r="I10" s="81">
        <v>0.21</v>
      </c>
      <c r="J10" s="81">
        <v>0.22</v>
      </c>
      <c r="K10" s="103">
        <v>-4.55</v>
      </c>
      <c r="L10" s="83">
        <v>25</v>
      </c>
      <c r="M10" s="84">
        <v>96673980</v>
      </c>
      <c r="N10" s="84">
        <v>20315081.98</v>
      </c>
    </row>
    <row r="11" spans="1:14" ht="12.95" customHeight="1">
      <c r="A11" s="58"/>
      <c r="B11" s="46" t="s">
        <v>236</v>
      </c>
      <c r="C11" s="59" t="s">
        <v>237</v>
      </c>
      <c r="D11" s="81">
        <v>1.02</v>
      </c>
      <c r="E11" s="81">
        <v>1.02</v>
      </c>
      <c r="F11" s="81">
        <v>1.01</v>
      </c>
      <c r="G11" s="81">
        <v>1.01</v>
      </c>
      <c r="H11" s="81">
        <v>1.01</v>
      </c>
      <c r="I11" s="81">
        <v>1.01</v>
      </c>
      <c r="J11" s="81">
        <v>1.01</v>
      </c>
      <c r="K11" s="103">
        <v>0</v>
      </c>
      <c r="L11" s="83">
        <v>7</v>
      </c>
      <c r="M11" s="84">
        <v>3959745</v>
      </c>
      <c r="N11" s="84">
        <v>4000939.9</v>
      </c>
    </row>
    <row r="12" spans="1:14" ht="12.95" customHeight="1">
      <c r="A12" s="58"/>
      <c r="B12" s="46" t="s">
        <v>162</v>
      </c>
      <c r="C12" s="59" t="s">
        <v>163</v>
      </c>
      <c r="D12" s="81">
        <v>0.08</v>
      </c>
      <c r="E12" s="81">
        <v>0.09</v>
      </c>
      <c r="F12" s="81">
        <v>0.08</v>
      </c>
      <c r="G12" s="81">
        <v>0.08</v>
      </c>
      <c r="H12" s="81">
        <v>0.08</v>
      </c>
      <c r="I12" s="81">
        <v>0.08</v>
      </c>
      <c r="J12" s="81">
        <v>0.08</v>
      </c>
      <c r="K12" s="103">
        <v>0</v>
      </c>
      <c r="L12" s="83">
        <v>8</v>
      </c>
      <c r="M12" s="84">
        <v>12269766</v>
      </c>
      <c r="N12" s="84">
        <v>981681.28</v>
      </c>
    </row>
    <row r="13" spans="1:14" ht="12.95" customHeight="1">
      <c r="A13" s="58"/>
      <c r="B13" s="46" t="s">
        <v>281</v>
      </c>
      <c r="C13" s="59" t="s">
        <v>280</v>
      </c>
      <c r="D13" s="81">
        <v>0.14000000000000001</v>
      </c>
      <c r="E13" s="81">
        <v>0.14000000000000001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1</v>
      </c>
      <c r="M13" s="84">
        <v>577422</v>
      </c>
      <c r="N13" s="84">
        <v>80839.08</v>
      </c>
    </row>
    <row r="14" spans="1:14" ht="12.95" customHeight="1">
      <c r="A14" s="58"/>
      <c r="B14" s="46" t="s">
        <v>299</v>
      </c>
      <c r="C14" s="59" t="s">
        <v>300</v>
      </c>
      <c r="D14" s="81">
        <v>1.71</v>
      </c>
      <c r="E14" s="81">
        <v>1.72</v>
      </c>
      <c r="F14" s="81">
        <v>1.69</v>
      </c>
      <c r="G14" s="81">
        <v>1.7</v>
      </c>
      <c r="H14" s="81">
        <v>1.7</v>
      </c>
      <c r="I14" s="81">
        <v>1.7</v>
      </c>
      <c r="J14" s="81">
        <v>1.71</v>
      </c>
      <c r="K14" s="103">
        <v>-0.57999999999999996</v>
      </c>
      <c r="L14" s="83">
        <v>170</v>
      </c>
      <c r="M14" s="84">
        <v>87240123</v>
      </c>
      <c r="N14" s="84">
        <v>148732843.37</v>
      </c>
    </row>
    <row r="15" spans="1:14" ht="12.95" customHeight="1">
      <c r="A15" s="58"/>
      <c r="B15" s="46" t="s">
        <v>243</v>
      </c>
      <c r="C15" s="59" t="s">
        <v>242</v>
      </c>
      <c r="D15" s="81">
        <v>5.0999999999999996</v>
      </c>
      <c r="E15" s="81">
        <v>5.0999999999999996</v>
      </c>
      <c r="F15" s="81">
        <v>5.07</v>
      </c>
      <c r="G15" s="81">
        <v>5.0999999999999996</v>
      </c>
      <c r="H15" s="81">
        <v>5.05</v>
      </c>
      <c r="I15" s="81">
        <v>5.08</v>
      </c>
      <c r="J15" s="81">
        <v>5.0999999999999996</v>
      </c>
      <c r="K15" s="103">
        <v>-0.39</v>
      </c>
      <c r="L15" s="83">
        <v>67</v>
      </c>
      <c r="M15" s="84">
        <v>14865805</v>
      </c>
      <c r="N15" s="84">
        <v>75779761.730000004</v>
      </c>
    </row>
    <row r="16" spans="1:14" ht="12.95" customHeight="1">
      <c r="A16" s="58"/>
      <c r="B16" s="46" t="s">
        <v>168</v>
      </c>
      <c r="C16" s="59" t="s">
        <v>169</v>
      </c>
      <c r="D16" s="86">
        <v>0.2</v>
      </c>
      <c r="E16" s="86">
        <v>0.2</v>
      </c>
      <c r="F16" s="86">
        <v>0.19</v>
      </c>
      <c r="G16" s="86">
        <v>0.2</v>
      </c>
      <c r="H16" s="86">
        <v>0.19</v>
      </c>
      <c r="I16" s="86">
        <v>0.2</v>
      </c>
      <c r="J16" s="86">
        <v>0.2</v>
      </c>
      <c r="K16" s="91">
        <v>0</v>
      </c>
      <c r="L16" s="92">
        <v>21</v>
      </c>
      <c r="M16" s="93">
        <v>10180157</v>
      </c>
      <c r="N16" s="93">
        <v>2030531.4</v>
      </c>
    </row>
    <row r="17" spans="1:14" ht="12.95" customHeight="1">
      <c r="A17" s="58"/>
      <c r="B17" s="46" t="s">
        <v>224</v>
      </c>
      <c r="C17" s="59" t="s">
        <v>225</v>
      </c>
      <c r="D17" s="81">
        <v>0.05</v>
      </c>
      <c r="E17" s="81">
        <v>0.05</v>
      </c>
      <c r="F17" s="8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2</v>
      </c>
      <c r="M17" s="84">
        <v>40337</v>
      </c>
      <c r="N17" s="84">
        <v>2016.85</v>
      </c>
    </row>
    <row r="18" spans="1:14" ht="12.95" customHeight="1">
      <c r="A18" s="58"/>
      <c r="B18" s="182" t="s">
        <v>89</v>
      </c>
      <c r="C18" s="183"/>
      <c r="D18" s="179"/>
      <c r="E18" s="180"/>
      <c r="F18" s="180"/>
      <c r="G18" s="180"/>
      <c r="H18" s="180"/>
      <c r="I18" s="180"/>
      <c r="J18" s="180"/>
      <c r="K18" s="181"/>
      <c r="L18" s="60">
        <f>SUM(L4:L17)</f>
        <v>518</v>
      </c>
      <c r="M18" s="60">
        <f>SUM(M4:M17)</f>
        <v>803104164</v>
      </c>
      <c r="N18" s="61">
        <f>SUM(N4:N17)</f>
        <v>657934864.30999994</v>
      </c>
    </row>
    <row r="19" spans="1:14" ht="12.95" customHeight="1">
      <c r="A19" s="58"/>
      <c r="B19" s="176" t="s">
        <v>30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8"/>
    </row>
    <row r="20" spans="1:14" ht="12.95" customHeight="1">
      <c r="A20" s="58"/>
      <c r="B20" s="46" t="s">
        <v>122</v>
      </c>
      <c r="C20" s="59" t="s">
        <v>123</v>
      </c>
      <c r="D20" s="63">
        <v>15.78</v>
      </c>
      <c r="E20" s="81">
        <v>15.81</v>
      </c>
      <c r="F20" s="81">
        <v>15.6</v>
      </c>
      <c r="G20" s="86">
        <v>15.7</v>
      </c>
      <c r="H20" s="86">
        <v>15.74</v>
      </c>
      <c r="I20" s="81">
        <v>15.77</v>
      </c>
      <c r="J20" s="81">
        <v>15.78</v>
      </c>
      <c r="K20" s="82">
        <v>-0.06</v>
      </c>
      <c r="L20" s="83">
        <v>141</v>
      </c>
      <c r="M20" s="84">
        <v>6559989</v>
      </c>
      <c r="N20" s="84">
        <v>102995786.34</v>
      </c>
    </row>
    <row r="21" spans="1:14" ht="12.95" customHeight="1">
      <c r="A21" s="58"/>
      <c r="B21" s="46" t="s">
        <v>234</v>
      </c>
      <c r="C21" s="59" t="s">
        <v>235</v>
      </c>
      <c r="D21" s="63">
        <v>3.69</v>
      </c>
      <c r="E21" s="81">
        <v>3.69</v>
      </c>
      <c r="F21" s="81">
        <v>3.69</v>
      </c>
      <c r="G21" s="86">
        <v>3.69</v>
      </c>
      <c r="H21" s="86">
        <v>3.63</v>
      </c>
      <c r="I21" s="81">
        <v>3.69</v>
      </c>
      <c r="J21" s="81">
        <v>3.69</v>
      </c>
      <c r="K21" s="82">
        <v>0</v>
      </c>
      <c r="L21" s="83">
        <v>5</v>
      </c>
      <c r="M21" s="84">
        <v>44528</v>
      </c>
      <c r="N21" s="84">
        <v>164308.32</v>
      </c>
    </row>
    <row r="22" spans="1:14" ht="12.95" customHeight="1">
      <c r="A22" s="58"/>
      <c r="B22" s="182" t="s">
        <v>130</v>
      </c>
      <c r="C22" s="183"/>
      <c r="D22" s="179"/>
      <c r="E22" s="180"/>
      <c r="F22" s="180"/>
      <c r="G22" s="180"/>
      <c r="H22" s="180"/>
      <c r="I22" s="180"/>
      <c r="J22" s="180"/>
      <c r="K22" s="181"/>
      <c r="L22" s="62">
        <f>SUM(L20:L21)</f>
        <v>146</v>
      </c>
      <c r="M22" s="60">
        <f>SUM(M20:M21)</f>
        <v>6604517</v>
      </c>
      <c r="N22" s="48">
        <f>SUM(N20:N21)</f>
        <v>103160094.66</v>
      </c>
    </row>
    <row r="23" spans="1:14" ht="12.95" customHeight="1">
      <c r="A23" s="58"/>
      <c r="B23" s="176" t="s">
        <v>94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8"/>
    </row>
    <row r="24" spans="1:14" ht="12.95" customHeight="1">
      <c r="A24" s="58"/>
      <c r="B24" s="46" t="s">
        <v>301</v>
      </c>
      <c r="C24" s="59" t="s">
        <v>302</v>
      </c>
      <c r="D24" s="121">
        <v>0.91</v>
      </c>
      <c r="E24" s="121">
        <v>0.91</v>
      </c>
      <c r="F24" s="121">
        <v>0.91</v>
      </c>
      <c r="G24" s="121">
        <v>0.91</v>
      </c>
      <c r="H24" s="121">
        <v>0.91</v>
      </c>
      <c r="I24" s="121">
        <v>0.91</v>
      </c>
      <c r="J24" s="121">
        <v>0.91</v>
      </c>
      <c r="K24" s="122">
        <v>0</v>
      </c>
      <c r="L24" s="119">
        <v>4</v>
      </c>
      <c r="M24" s="120">
        <v>1001116</v>
      </c>
      <c r="N24" s="120">
        <v>911015.56</v>
      </c>
    </row>
    <row r="25" spans="1:14" ht="12.95" customHeight="1">
      <c r="A25" s="58"/>
      <c r="B25" s="46" t="s">
        <v>217</v>
      </c>
      <c r="C25" s="59" t="s">
        <v>218</v>
      </c>
      <c r="D25" s="121">
        <v>0.43</v>
      </c>
      <c r="E25" s="121">
        <v>0.43</v>
      </c>
      <c r="F25" s="121">
        <v>0.43</v>
      </c>
      <c r="G25" s="121">
        <v>0.43</v>
      </c>
      <c r="H25" s="121">
        <v>0.43</v>
      </c>
      <c r="I25" s="121">
        <v>0.43</v>
      </c>
      <c r="J25" s="121">
        <v>0.43</v>
      </c>
      <c r="K25" s="122">
        <v>0</v>
      </c>
      <c r="L25" s="119">
        <v>1</v>
      </c>
      <c r="M25" s="120">
        <v>9302</v>
      </c>
      <c r="N25" s="120">
        <v>3999.86</v>
      </c>
    </row>
    <row r="26" spans="1:14" ht="12.95" customHeight="1">
      <c r="A26" s="58"/>
      <c r="B26" s="182" t="s">
        <v>279</v>
      </c>
      <c r="C26" s="183"/>
      <c r="D26" s="179"/>
      <c r="E26" s="180"/>
      <c r="F26" s="180"/>
      <c r="G26" s="180"/>
      <c r="H26" s="180"/>
      <c r="I26" s="180"/>
      <c r="J26" s="180"/>
      <c r="K26" s="181"/>
      <c r="L26" s="65">
        <f>SUM(L24:L25)</f>
        <v>5</v>
      </c>
      <c r="M26" s="65">
        <f>SUM(M24:M25)</f>
        <v>1010418</v>
      </c>
      <c r="N26" s="65">
        <f>SUM(N24:N25)</f>
        <v>915015.42</v>
      </c>
    </row>
    <row r="27" spans="1:14" ht="12.95" customHeight="1">
      <c r="A27" s="58"/>
      <c r="B27" s="176" t="s">
        <v>83</v>
      </c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8"/>
    </row>
    <row r="28" spans="1:14" ht="12.95" customHeight="1">
      <c r="A28" s="58"/>
      <c r="B28" s="46" t="s">
        <v>228</v>
      </c>
      <c r="C28" s="59" t="s">
        <v>229</v>
      </c>
      <c r="D28" s="86">
        <v>23.1</v>
      </c>
      <c r="E28" s="81">
        <v>23.4</v>
      </c>
      <c r="F28" s="121">
        <v>23.1</v>
      </c>
      <c r="G28" s="121">
        <v>23.31</v>
      </c>
      <c r="H28" s="121">
        <v>23.35</v>
      </c>
      <c r="I28" s="81">
        <v>23.4</v>
      </c>
      <c r="J28" s="81">
        <v>23.1</v>
      </c>
      <c r="K28" s="82">
        <v>1.3</v>
      </c>
      <c r="L28" s="83">
        <v>20</v>
      </c>
      <c r="M28" s="84">
        <v>767837</v>
      </c>
      <c r="N28" s="84">
        <v>17898948.899999999</v>
      </c>
    </row>
    <row r="29" spans="1:14" ht="12.95" customHeight="1">
      <c r="A29" s="58"/>
      <c r="B29" s="46" t="s">
        <v>201</v>
      </c>
      <c r="C29" s="59" t="s">
        <v>202</v>
      </c>
      <c r="D29" s="86">
        <v>4.28</v>
      </c>
      <c r="E29" s="86">
        <v>4.3099999999999996</v>
      </c>
      <c r="F29" s="121">
        <v>4.28</v>
      </c>
      <c r="G29" s="121">
        <v>4.3099999999999996</v>
      </c>
      <c r="H29" s="121">
        <v>4.3</v>
      </c>
      <c r="I29" s="121">
        <v>4.3099999999999996</v>
      </c>
      <c r="J29" s="121">
        <v>4.3</v>
      </c>
      <c r="K29" s="122">
        <v>0.23</v>
      </c>
      <c r="L29" s="119">
        <v>7</v>
      </c>
      <c r="M29" s="120">
        <v>302306</v>
      </c>
      <c r="N29" s="120">
        <v>1302344.7</v>
      </c>
    </row>
    <row r="30" spans="1:14" ht="12.95" customHeight="1">
      <c r="A30" s="58"/>
      <c r="B30" s="46" t="s">
        <v>96</v>
      </c>
      <c r="C30" s="59" t="s">
        <v>95</v>
      </c>
      <c r="D30" s="86">
        <v>7.23</v>
      </c>
      <c r="E30" s="86">
        <v>7.23</v>
      </c>
      <c r="F30" s="121">
        <v>7.23</v>
      </c>
      <c r="G30" s="121">
        <v>7.23</v>
      </c>
      <c r="H30" s="121">
        <v>6.89</v>
      </c>
      <c r="I30" s="121">
        <v>7.23</v>
      </c>
      <c r="J30" s="121">
        <v>6.89</v>
      </c>
      <c r="K30" s="122">
        <v>4.93</v>
      </c>
      <c r="L30" s="119">
        <v>2</v>
      </c>
      <c r="M30" s="120">
        <v>36500</v>
      </c>
      <c r="N30" s="120">
        <v>263895</v>
      </c>
    </row>
    <row r="31" spans="1:14" ht="12.95" customHeight="1">
      <c r="A31" s="58"/>
      <c r="B31" s="46" t="s">
        <v>156</v>
      </c>
      <c r="C31" s="59" t="s">
        <v>157</v>
      </c>
      <c r="D31" s="86">
        <v>3.28</v>
      </c>
      <c r="E31" s="86">
        <v>3.29</v>
      </c>
      <c r="F31" s="121">
        <v>3.25</v>
      </c>
      <c r="G31" s="121">
        <v>3.27</v>
      </c>
      <c r="H31" s="121">
        <v>3.28</v>
      </c>
      <c r="I31" s="81">
        <v>3.26</v>
      </c>
      <c r="J31" s="81">
        <v>3.28</v>
      </c>
      <c r="K31" s="82">
        <v>-0.61</v>
      </c>
      <c r="L31" s="83">
        <v>25</v>
      </c>
      <c r="M31" s="84">
        <v>1233149</v>
      </c>
      <c r="N31" s="84">
        <v>4027214.88</v>
      </c>
    </row>
    <row r="32" spans="1:14" ht="12.95" customHeight="1">
      <c r="A32" s="58"/>
      <c r="B32" s="46" t="s">
        <v>209</v>
      </c>
      <c r="C32" s="59" t="s">
        <v>210</v>
      </c>
      <c r="D32" s="121">
        <v>0.71</v>
      </c>
      <c r="E32" s="121">
        <v>0.71</v>
      </c>
      <c r="F32" s="121">
        <v>0.71</v>
      </c>
      <c r="G32" s="121">
        <v>0.71</v>
      </c>
      <c r="H32" s="86">
        <v>0.71</v>
      </c>
      <c r="I32" s="121">
        <v>0.71</v>
      </c>
      <c r="J32" s="121">
        <v>0.71</v>
      </c>
      <c r="K32" s="122">
        <v>0</v>
      </c>
      <c r="L32" s="119">
        <v>1</v>
      </c>
      <c r="M32" s="120">
        <v>71000</v>
      </c>
      <c r="N32" s="120">
        <v>50410</v>
      </c>
    </row>
    <row r="33" spans="1:14" ht="12.95" customHeight="1">
      <c r="A33" s="58"/>
      <c r="B33" s="182" t="s">
        <v>90</v>
      </c>
      <c r="C33" s="183"/>
      <c r="D33" s="179"/>
      <c r="E33" s="180"/>
      <c r="F33" s="180"/>
      <c r="G33" s="180"/>
      <c r="H33" s="180"/>
      <c r="I33" s="180"/>
      <c r="J33" s="180"/>
      <c r="K33" s="181"/>
      <c r="L33" s="65">
        <f>SUM(L28:L32)</f>
        <v>55</v>
      </c>
      <c r="M33" s="65">
        <f>SUM(M28:M32)</f>
        <v>2410792</v>
      </c>
      <c r="N33" s="65">
        <f>SUM(N28:N32)</f>
        <v>23542813.479999997</v>
      </c>
    </row>
    <row r="34" spans="1:14" ht="12.95" customHeight="1">
      <c r="A34" s="58"/>
      <c r="B34" s="176" t="s">
        <v>84</v>
      </c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8"/>
    </row>
    <row r="35" spans="1:14" ht="12.95" customHeight="1">
      <c r="A35" s="58"/>
      <c r="B35" s="46" t="s">
        <v>135</v>
      </c>
      <c r="C35" s="59" t="s">
        <v>136</v>
      </c>
      <c r="D35" s="121">
        <v>5.92</v>
      </c>
      <c r="E35" s="121">
        <v>6.02</v>
      </c>
      <c r="F35" s="121">
        <v>5.92</v>
      </c>
      <c r="G35" s="121">
        <v>5.98</v>
      </c>
      <c r="H35" s="121">
        <v>5.93</v>
      </c>
      <c r="I35" s="121">
        <v>6.02</v>
      </c>
      <c r="J35" s="121">
        <v>5.92</v>
      </c>
      <c r="K35" s="122">
        <v>1.69</v>
      </c>
      <c r="L35" s="119">
        <v>84</v>
      </c>
      <c r="M35" s="120">
        <v>14602204</v>
      </c>
      <c r="N35" s="120">
        <v>87373844.5</v>
      </c>
    </row>
    <row r="36" spans="1:14" ht="12.95" customHeight="1">
      <c r="A36" s="58"/>
      <c r="B36" s="46" t="s">
        <v>174</v>
      </c>
      <c r="C36" s="59" t="s">
        <v>175</v>
      </c>
      <c r="D36" s="121">
        <v>2.4500000000000002</v>
      </c>
      <c r="E36" s="121">
        <v>2.4500000000000002</v>
      </c>
      <c r="F36" s="121">
        <v>2.4500000000000002</v>
      </c>
      <c r="G36" s="121">
        <v>2.4500000000000002</v>
      </c>
      <c r="H36" s="121">
        <v>2.4500000000000002</v>
      </c>
      <c r="I36" s="121">
        <v>2.4500000000000002</v>
      </c>
      <c r="J36" s="121">
        <v>2.4500000000000002</v>
      </c>
      <c r="K36" s="122">
        <v>0</v>
      </c>
      <c r="L36" s="119">
        <v>6</v>
      </c>
      <c r="M36" s="120">
        <v>38309</v>
      </c>
      <c r="N36" s="120">
        <v>93857.05</v>
      </c>
    </row>
    <row r="37" spans="1:14" ht="12.95" customHeight="1">
      <c r="A37" s="58"/>
      <c r="B37" s="46" t="s">
        <v>164</v>
      </c>
      <c r="C37" s="59" t="s">
        <v>165</v>
      </c>
      <c r="D37" s="121">
        <v>18</v>
      </c>
      <c r="E37" s="121">
        <v>18</v>
      </c>
      <c r="F37" s="121">
        <v>18</v>
      </c>
      <c r="G37" s="121">
        <v>18</v>
      </c>
      <c r="H37" s="121">
        <v>18.010000000000002</v>
      </c>
      <c r="I37" s="121">
        <v>18</v>
      </c>
      <c r="J37" s="121">
        <v>18</v>
      </c>
      <c r="K37" s="122">
        <v>0</v>
      </c>
      <c r="L37" s="119">
        <v>11</v>
      </c>
      <c r="M37" s="120">
        <v>362580</v>
      </c>
      <c r="N37" s="120">
        <v>6526440</v>
      </c>
    </row>
    <row r="38" spans="1:14" ht="12.95" customHeight="1">
      <c r="A38" s="58"/>
      <c r="B38" s="46" t="s">
        <v>193</v>
      </c>
      <c r="C38" s="59" t="s">
        <v>194</v>
      </c>
      <c r="D38" s="121">
        <v>1.25</v>
      </c>
      <c r="E38" s="121">
        <v>1.25</v>
      </c>
      <c r="F38" s="121">
        <v>1.24</v>
      </c>
      <c r="G38" s="121">
        <v>1.25</v>
      </c>
      <c r="H38" s="121">
        <v>1.25</v>
      </c>
      <c r="I38" s="121">
        <v>1.24</v>
      </c>
      <c r="J38" s="121">
        <v>1.25</v>
      </c>
      <c r="K38" s="122">
        <v>-0.8</v>
      </c>
      <c r="L38" s="119">
        <v>3</v>
      </c>
      <c r="M38" s="120">
        <v>59872</v>
      </c>
      <c r="N38" s="120">
        <v>74770</v>
      </c>
    </row>
    <row r="39" spans="1:14" ht="12.95" customHeight="1">
      <c r="A39" s="58"/>
      <c r="B39" s="46" t="s">
        <v>199</v>
      </c>
      <c r="C39" s="59" t="s">
        <v>200</v>
      </c>
      <c r="D39" s="121">
        <v>2.52</v>
      </c>
      <c r="E39" s="121">
        <v>2.52</v>
      </c>
      <c r="F39" s="121">
        <v>2.5</v>
      </c>
      <c r="G39" s="121">
        <v>2.5</v>
      </c>
      <c r="H39" s="121">
        <v>2.52</v>
      </c>
      <c r="I39" s="121">
        <v>2.5</v>
      </c>
      <c r="J39" s="121">
        <v>2.52</v>
      </c>
      <c r="K39" s="122">
        <v>-0.79</v>
      </c>
      <c r="L39" s="119">
        <v>4</v>
      </c>
      <c r="M39" s="120">
        <v>55916</v>
      </c>
      <c r="N39" s="120">
        <v>139908.32</v>
      </c>
    </row>
    <row r="40" spans="1:14" ht="12.95" customHeight="1">
      <c r="A40" s="58"/>
      <c r="B40" s="46" t="s">
        <v>269</v>
      </c>
      <c r="C40" s="59" t="s">
        <v>270</v>
      </c>
      <c r="D40" s="121">
        <v>2.21</v>
      </c>
      <c r="E40" s="121">
        <v>2.21</v>
      </c>
      <c r="F40" s="121">
        <v>2.2000000000000002</v>
      </c>
      <c r="G40" s="121">
        <v>2.2000000000000002</v>
      </c>
      <c r="H40" s="121">
        <v>2.2000000000000002</v>
      </c>
      <c r="I40" s="121">
        <v>2.21</v>
      </c>
      <c r="J40" s="121">
        <v>2.21</v>
      </c>
      <c r="K40" s="122">
        <v>0</v>
      </c>
      <c r="L40" s="119">
        <v>18</v>
      </c>
      <c r="M40" s="120">
        <v>21764335</v>
      </c>
      <c r="N40" s="120">
        <v>47890351.039999999</v>
      </c>
    </row>
    <row r="41" spans="1:14" ht="12.95" customHeight="1">
      <c r="A41" s="58"/>
      <c r="B41" s="46" t="s">
        <v>191</v>
      </c>
      <c r="C41" s="59" t="s">
        <v>192</v>
      </c>
      <c r="D41" s="121">
        <v>5.49</v>
      </c>
      <c r="E41" s="121">
        <v>5.5</v>
      </c>
      <c r="F41" s="121">
        <v>5.49</v>
      </c>
      <c r="G41" s="121">
        <v>5.5</v>
      </c>
      <c r="H41" s="121">
        <v>5.45</v>
      </c>
      <c r="I41" s="121">
        <v>5.5</v>
      </c>
      <c r="J41" s="121">
        <v>5.45</v>
      </c>
      <c r="K41" s="122">
        <v>0.92</v>
      </c>
      <c r="L41" s="119">
        <v>3</v>
      </c>
      <c r="M41" s="120">
        <v>15046</v>
      </c>
      <c r="N41" s="120">
        <v>82734.350000000006</v>
      </c>
    </row>
    <row r="42" spans="1:14" ht="12.95" customHeight="1">
      <c r="A42" s="58"/>
      <c r="B42" s="182" t="s">
        <v>91</v>
      </c>
      <c r="C42" s="183"/>
      <c r="D42" s="179"/>
      <c r="E42" s="180"/>
      <c r="F42" s="180"/>
      <c r="G42" s="180"/>
      <c r="H42" s="180"/>
      <c r="I42" s="180"/>
      <c r="J42" s="180"/>
      <c r="K42" s="181"/>
      <c r="L42" s="65">
        <f>SUM(L35:L41)</f>
        <v>129</v>
      </c>
      <c r="M42" s="65">
        <f>SUM(M35:M41)</f>
        <v>36898262</v>
      </c>
      <c r="N42" s="65">
        <f>SUM(N35:N41)</f>
        <v>142181905.25999999</v>
      </c>
    </row>
    <row r="43" spans="1:14" ht="12.95" customHeight="1">
      <c r="A43" s="58"/>
      <c r="B43" s="176" t="s">
        <v>31</v>
      </c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8"/>
    </row>
    <row r="44" spans="1:14" ht="12.95" customHeight="1">
      <c r="A44" s="58"/>
      <c r="B44" s="46" t="s">
        <v>115</v>
      </c>
      <c r="C44" s="59" t="s">
        <v>114</v>
      </c>
      <c r="D44" s="121">
        <v>9.3000000000000007</v>
      </c>
      <c r="E44" s="121">
        <v>9.3000000000000007</v>
      </c>
      <c r="F44" s="121">
        <v>9</v>
      </c>
      <c r="G44" s="121">
        <v>9.07</v>
      </c>
      <c r="H44" s="121">
        <v>9.2100000000000009</v>
      </c>
      <c r="I44" s="121">
        <v>9</v>
      </c>
      <c r="J44" s="121">
        <v>9.2200000000000006</v>
      </c>
      <c r="K44" s="122">
        <v>-2.39</v>
      </c>
      <c r="L44" s="119">
        <v>7</v>
      </c>
      <c r="M44" s="120">
        <v>387905</v>
      </c>
      <c r="N44" s="120">
        <v>3519448.34</v>
      </c>
    </row>
    <row r="45" spans="1:14" ht="12.95" customHeight="1">
      <c r="A45" s="58"/>
      <c r="B45" s="46" t="s">
        <v>246</v>
      </c>
      <c r="C45" s="59" t="s">
        <v>247</v>
      </c>
      <c r="D45" s="121">
        <v>13.8</v>
      </c>
      <c r="E45" s="121">
        <v>13.8</v>
      </c>
      <c r="F45" s="121">
        <v>13.8</v>
      </c>
      <c r="G45" s="121">
        <v>13.8</v>
      </c>
      <c r="H45" s="121">
        <v>13.8</v>
      </c>
      <c r="I45" s="121">
        <v>13.8</v>
      </c>
      <c r="J45" s="121">
        <v>13.8</v>
      </c>
      <c r="K45" s="122">
        <v>0</v>
      </c>
      <c r="L45" s="119">
        <v>4</v>
      </c>
      <c r="M45" s="120">
        <v>4853</v>
      </c>
      <c r="N45" s="120">
        <v>66971.399999999994</v>
      </c>
    </row>
    <row r="46" spans="1:14" ht="12.95" customHeight="1">
      <c r="A46" s="58"/>
      <c r="B46" s="182" t="s">
        <v>92</v>
      </c>
      <c r="C46" s="183"/>
      <c r="D46" s="179"/>
      <c r="E46" s="180"/>
      <c r="F46" s="180"/>
      <c r="G46" s="180"/>
      <c r="H46" s="180"/>
      <c r="I46" s="180"/>
      <c r="J46" s="180"/>
      <c r="K46" s="181"/>
      <c r="L46" s="64">
        <f>SUM(L44:L45)</f>
        <v>11</v>
      </c>
      <c r="M46" s="61">
        <f>SUM(M44:M45)</f>
        <v>392758</v>
      </c>
      <c r="N46" s="61">
        <f>SUM(N44:N45)</f>
        <v>3586419.7399999998</v>
      </c>
    </row>
    <row r="47" spans="1:14" ht="12.95" customHeight="1">
      <c r="A47" s="58"/>
      <c r="B47" s="176" t="s">
        <v>85</v>
      </c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8"/>
    </row>
    <row r="48" spans="1:14" ht="12.95" customHeight="1">
      <c r="A48" s="58"/>
      <c r="B48" s="46" t="s">
        <v>205</v>
      </c>
      <c r="C48" s="59" t="s">
        <v>206</v>
      </c>
      <c r="D48" s="63">
        <v>2.15</v>
      </c>
      <c r="E48" s="63">
        <v>2.15</v>
      </c>
      <c r="F48" s="63">
        <v>2.15</v>
      </c>
      <c r="G48" s="63">
        <v>2.15</v>
      </c>
      <c r="H48" s="63">
        <v>2.15</v>
      </c>
      <c r="I48" s="95">
        <v>2.15</v>
      </c>
      <c r="J48" s="95">
        <v>2.15</v>
      </c>
      <c r="K48" s="98">
        <v>0</v>
      </c>
      <c r="L48" s="99">
        <v>2</v>
      </c>
      <c r="M48" s="100">
        <v>100000</v>
      </c>
      <c r="N48" s="100">
        <v>215000</v>
      </c>
    </row>
    <row r="49" spans="1:14" ht="12.95" customHeight="1">
      <c r="A49" s="58"/>
      <c r="B49" s="46" t="s">
        <v>265</v>
      </c>
      <c r="C49" s="59" t="s">
        <v>266</v>
      </c>
      <c r="D49" s="63">
        <v>7.99</v>
      </c>
      <c r="E49" s="63">
        <v>7.99</v>
      </c>
      <c r="F49" s="63">
        <v>7.6</v>
      </c>
      <c r="G49" s="63">
        <v>7.74</v>
      </c>
      <c r="H49" s="63">
        <v>7.91</v>
      </c>
      <c r="I49" s="95">
        <v>7.7</v>
      </c>
      <c r="J49" s="95">
        <v>7.99</v>
      </c>
      <c r="K49" s="98">
        <v>-3.63</v>
      </c>
      <c r="L49" s="99">
        <v>24</v>
      </c>
      <c r="M49" s="100">
        <v>567288</v>
      </c>
      <c r="N49" s="100">
        <v>4391272.32</v>
      </c>
    </row>
    <row r="50" spans="1:14" ht="12.95" customHeight="1">
      <c r="A50" s="58"/>
      <c r="B50" s="46" t="s">
        <v>211</v>
      </c>
      <c r="C50" s="59" t="s">
        <v>212</v>
      </c>
      <c r="D50" s="63">
        <v>4.45</v>
      </c>
      <c r="E50" s="63">
        <v>4.45</v>
      </c>
      <c r="F50" s="63">
        <v>4.45</v>
      </c>
      <c r="G50" s="63">
        <v>4.45</v>
      </c>
      <c r="H50" s="63">
        <v>4.45</v>
      </c>
      <c r="I50" s="95">
        <v>4.45</v>
      </c>
      <c r="J50" s="95">
        <v>4.45</v>
      </c>
      <c r="K50" s="98">
        <v>0</v>
      </c>
      <c r="L50" s="99">
        <v>1</v>
      </c>
      <c r="M50" s="100">
        <v>1116</v>
      </c>
      <c r="N50" s="100">
        <v>4966.2</v>
      </c>
    </row>
    <row r="51" spans="1:14" ht="12.95" customHeight="1">
      <c r="A51" s="58"/>
      <c r="B51" s="46" t="s">
        <v>87</v>
      </c>
      <c r="C51" s="59" t="s">
        <v>43</v>
      </c>
      <c r="D51" s="63">
        <v>0.36</v>
      </c>
      <c r="E51" s="63">
        <v>0.36</v>
      </c>
      <c r="F51" s="63">
        <v>0.36</v>
      </c>
      <c r="G51" s="63">
        <v>0.36</v>
      </c>
      <c r="H51" s="63">
        <v>0.36</v>
      </c>
      <c r="I51" s="95">
        <v>0.36</v>
      </c>
      <c r="J51" s="95">
        <v>0.36</v>
      </c>
      <c r="K51" s="98">
        <v>0</v>
      </c>
      <c r="L51" s="99">
        <v>2</v>
      </c>
      <c r="M51" s="100">
        <v>776177</v>
      </c>
      <c r="N51" s="100">
        <v>279423.71999999997</v>
      </c>
    </row>
    <row r="52" spans="1:14" ht="12.95" customHeight="1">
      <c r="A52" s="58"/>
      <c r="B52" s="182" t="s">
        <v>219</v>
      </c>
      <c r="C52" s="183"/>
      <c r="D52" s="179"/>
      <c r="E52" s="180"/>
      <c r="F52" s="180"/>
      <c r="G52" s="180"/>
      <c r="H52" s="180"/>
      <c r="I52" s="180"/>
      <c r="J52" s="180"/>
      <c r="K52" s="181"/>
      <c r="L52" s="64">
        <f>SUM(L48:L51)</f>
        <v>29</v>
      </c>
      <c r="M52" s="61">
        <f>SUM(M48:M51)</f>
        <v>1444581</v>
      </c>
      <c r="N52" s="61">
        <f>SUM(N48:N51)</f>
        <v>4890662.24</v>
      </c>
    </row>
    <row r="53" spans="1:14" s="52" customFormat="1" ht="12.95" customHeight="1">
      <c r="B53" s="66" t="s">
        <v>32</v>
      </c>
      <c r="C53" s="184"/>
      <c r="D53" s="185"/>
      <c r="E53" s="185"/>
      <c r="F53" s="185"/>
      <c r="G53" s="185"/>
      <c r="H53" s="185"/>
      <c r="I53" s="185"/>
      <c r="J53" s="185"/>
      <c r="K53" s="186"/>
      <c r="L53" s="67">
        <f>L52+L46+L42+L33+L22+L18+L26</f>
        <v>893</v>
      </c>
      <c r="M53" s="67">
        <f>M52+M46+M42+M33+M22+M18+M26</f>
        <v>851865492</v>
      </c>
      <c r="N53" s="67">
        <f>N52+N46+N42+N33+N22+N18+N26</f>
        <v>936211775.1099999</v>
      </c>
    </row>
    <row r="54" spans="1:14" s="52" customFormat="1" ht="22.5" customHeight="1">
      <c r="A54" s="51"/>
      <c r="B54" s="187" t="s">
        <v>317</v>
      </c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9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5.75">
      <c r="B56" s="176" t="s">
        <v>29</v>
      </c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8"/>
    </row>
    <row r="57" spans="1:14" ht="15.75">
      <c r="A57" s="58"/>
      <c r="B57" s="46" t="s">
        <v>282</v>
      </c>
      <c r="C57" s="59" t="s">
        <v>283</v>
      </c>
      <c r="D57" s="121">
        <v>0.11</v>
      </c>
      <c r="E57" s="121">
        <v>0.11</v>
      </c>
      <c r="F57" s="121">
        <v>0.11</v>
      </c>
      <c r="G57" s="121">
        <v>0.11</v>
      </c>
      <c r="H57" s="121">
        <v>0.11</v>
      </c>
      <c r="I57" s="121">
        <v>0.11</v>
      </c>
      <c r="J57" s="121">
        <v>0.11</v>
      </c>
      <c r="K57" s="122">
        <v>0</v>
      </c>
      <c r="L57" s="119">
        <v>8</v>
      </c>
      <c r="M57" s="120">
        <v>800000</v>
      </c>
      <c r="N57" s="120">
        <v>88000</v>
      </c>
    </row>
    <row r="58" spans="1:14" ht="15.75">
      <c r="A58" s="58"/>
      <c r="B58" s="46" t="s">
        <v>166</v>
      </c>
      <c r="C58" s="59" t="s">
        <v>167</v>
      </c>
      <c r="D58" s="121">
        <v>0.1</v>
      </c>
      <c r="E58" s="121">
        <v>0.1</v>
      </c>
      <c r="F58" s="121">
        <v>0.1</v>
      </c>
      <c r="G58" s="121">
        <v>0.1</v>
      </c>
      <c r="H58" s="121">
        <v>0.1</v>
      </c>
      <c r="I58" s="121">
        <v>0.1</v>
      </c>
      <c r="J58" s="121">
        <v>0.1</v>
      </c>
      <c r="K58" s="122">
        <v>0</v>
      </c>
      <c r="L58" s="119">
        <v>2</v>
      </c>
      <c r="M58" s="120">
        <v>790965</v>
      </c>
      <c r="N58" s="120">
        <v>79096.5</v>
      </c>
    </row>
    <row r="59" spans="1:14" ht="15.75">
      <c r="A59" s="58"/>
      <c r="B59" s="46" t="s">
        <v>207</v>
      </c>
      <c r="C59" s="59" t="s">
        <v>208</v>
      </c>
      <c r="D59" s="121">
        <v>0.6</v>
      </c>
      <c r="E59" s="121">
        <v>0.6</v>
      </c>
      <c r="F59" s="121">
        <v>0.59</v>
      </c>
      <c r="G59" s="121">
        <v>0.59</v>
      </c>
      <c r="H59" s="121">
        <v>0.6</v>
      </c>
      <c r="I59" s="121">
        <v>0.59</v>
      </c>
      <c r="J59" s="121">
        <v>0.6</v>
      </c>
      <c r="K59" s="122">
        <v>-1.67</v>
      </c>
      <c r="L59" s="119">
        <v>10</v>
      </c>
      <c r="M59" s="120">
        <v>3567736</v>
      </c>
      <c r="N59" s="120">
        <v>2115217.88</v>
      </c>
    </row>
    <row r="60" spans="1:14" ht="15.75">
      <c r="A60" s="58"/>
      <c r="B60" s="182" t="s">
        <v>89</v>
      </c>
      <c r="C60" s="183"/>
      <c r="D60" s="179"/>
      <c r="E60" s="180"/>
      <c r="F60" s="180"/>
      <c r="G60" s="180"/>
      <c r="H60" s="180"/>
      <c r="I60" s="180"/>
      <c r="J60" s="180"/>
      <c r="K60" s="181"/>
      <c r="L60" s="65">
        <f>SUM(L57:L59)</f>
        <v>20</v>
      </c>
      <c r="M60" s="65">
        <f>SUM(M57:M59)</f>
        <v>5158701</v>
      </c>
      <c r="N60" s="65">
        <f>SUM(N57:N59)</f>
        <v>2282314.38</v>
      </c>
    </row>
    <row r="61" spans="1:14" s="52" customFormat="1" ht="15.75">
      <c r="B61" s="176" t="s">
        <v>94</v>
      </c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8"/>
    </row>
    <row r="62" spans="1:14" ht="15.75">
      <c r="A62" s="58"/>
      <c r="B62" s="46" t="s">
        <v>275</v>
      </c>
      <c r="C62" s="59" t="s">
        <v>276</v>
      </c>
      <c r="D62" s="121">
        <v>5.09</v>
      </c>
      <c r="E62" s="121">
        <v>5.09</v>
      </c>
      <c r="F62" s="121">
        <v>5.09</v>
      </c>
      <c r="G62" s="121">
        <v>5.09</v>
      </c>
      <c r="H62" s="121">
        <v>5.34</v>
      </c>
      <c r="I62" s="121">
        <v>5.09</v>
      </c>
      <c r="J62" s="121">
        <v>5.34</v>
      </c>
      <c r="K62" s="122">
        <v>-4.68</v>
      </c>
      <c r="L62" s="119">
        <v>7</v>
      </c>
      <c r="M62" s="120">
        <v>25545</v>
      </c>
      <c r="N62" s="120">
        <v>130024.05</v>
      </c>
    </row>
    <row r="63" spans="1:14" ht="15.75">
      <c r="A63" s="58"/>
      <c r="B63" s="182" t="s">
        <v>279</v>
      </c>
      <c r="C63" s="183"/>
      <c r="D63" s="179"/>
      <c r="E63" s="180"/>
      <c r="F63" s="180"/>
      <c r="G63" s="180"/>
      <c r="H63" s="180"/>
      <c r="I63" s="180"/>
      <c r="J63" s="180"/>
      <c r="K63" s="181"/>
      <c r="L63" s="65">
        <f>SUM(L62)</f>
        <v>7</v>
      </c>
      <c r="M63" s="65">
        <f>SUM(M62)</f>
        <v>25545</v>
      </c>
      <c r="N63" s="65">
        <f>SUM(N62)</f>
        <v>130024.05</v>
      </c>
    </row>
    <row r="64" spans="1:14" ht="15.75">
      <c r="A64" s="58"/>
      <c r="B64" s="176" t="s">
        <v>84</v>
      </c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8"/>
    </row>
    <row r="65" spans="1:14" ht="15.75">
      <c r="A65" s="58"/>
      <c r="B65" s="46" t="s">
        <v>33</v>
      </c>
      <c r="C65" s="59" t="s">
        <v>34</v>
      </c>
      <c r="D65" s="81">
        <v>1.85</v>
      </c>
      <c r="E65" s="81">
        <v>1.85</v>
      </c>
      <c r="F65" s="81">
        <v>1.85</v>
      </c>
      <c r="G65" s="86">
        <v>1.85</v>
      </c>
      <c r="H65" s="86">
        <v>1.85</v>
      </c>
      <c r="I65" s="81">
        <v>1.85</v>
      </c>
      <c r="J65" s="81">
        <v>1.85</v>
      </c>
      <c r="K65" s="82">
        <v>0</v>
      </c>
      <c r="L65" s="83">
        <v>1</v>
      </c>
      <c r="M65" s="84">
        <v>800000</v>
      </c>
      <c r="N65" s="84">
        <v>1480000</v>
      </c>
    </row>
    <row r="66" spans="1:14" ht="15.75">
      <c r="A66" s="58"/>
      <c r="B66" s="182" t="s">
        <v>91</v>
      </c>
      <c r="C66" s="183"/>
      <c r="D66" s="179"/>
      <c r="E66" s="180"/>
      <c r="F66" s="180"/>
      <c r="G66" s="180"/>
      <c r="H66" s="180"/>
      <c r="I66" s="180"/>
      <c r="J66" s="180"/>
      <c r="K66" s="181"/>
      <c r="L66" s="65">
        <f>SUM(L65:L65)</f>
        <v>1</v>
      </c>
      <c r="M66" s="65">
        <f>SUM(M65:M65)</f>
        <v>800000</v>
      </c>
      <c r="N66" s="65">
        <f>SUM(N65:N65)</f>
        <v>1480000</v>
      </c>
    </row>
    <row r="67" spans="1:14" ht="15.75">
      <c r="A67" s="58"/>
      <c r="B67" s="176" t="s">
        <v>182</v>
      </c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8"/>
    </row>
    <row r="68" spans="1:14" ht="15.75">
      <c r="A68" s="58"/>
      <c r="B68" s="46" t="s">
        <v>308</v>
      </c>
      <c r="C68" s="59" t="s">
        <v>307</v>
      </c>
      <c r="D68" s="81">
        <v>0.69</v>
      </c>
      <c r="E68" s="81">
        <v>0.69</v>
      </c>
      <c r="F68" s="81">
        <v>0.69</v>
      </c>
      <c r="G68" s="86">
        <v>0.69</v>
      </c>
      <c r="H68" s="121">
        <v>0.67</v>
      </c>
      <c r="I68" s="81">
        <v>0.69</v>
      </c>
      <c r="J68" s="81">
        <v>0.67</v>
      </c>
      <c r="K68" s="82">
        <v>2.99</v>
      </c>
      <c r="L68" s="83">
        <v>1</v>
      </c>
      <c r="M68" s="84">
        <v>2532</v>
      </c>
      <c r="N68" s="84">
        <v>1747.08</v>
      </c>
    </row>
    <row r="69" spans="1:14" ht="15.75">
      <c r="A69" s="58"/>
      <c r="B69" s="182" t="s">
        <v>319</v>
      </c>
      <c r="C69" s="183"/>
      <c r="D69" s="179"/>
      <c r="E69" s="180"/>
      <c r="F69" s="180"/>
      <c r="G69" s="180"/>
      <c r="H69" s="180"/>
      <c r="I69" s="180"/>
      <c r="J69" s="180"/>
      <c r="K69" s="181"/>
      <c r="L69" s="65">
        <f>SUM(L68)</f>
        <v>1</v>
      </c>
      <c r="M69" s="65">
        <f>SUM(M68)</f>
        <v>2532</v>
      </c>
      <c r="N69" s="65">
        <f>SUM(N68)</f>
        <v>1747.08</v>
      </c>
    </row>
    <row r="70" spans="1:14" ht="15.75">
      <c r="A70" s="58"/>
      <c r="B70" s="176" t="s">
        <v>84</v>
      </c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8"/>
    </row>
    <row r="71" spans="1:14" ht="15.75">
      <c r="A71" s="58"/>
      <c r="B71" s="46" t="s">
        <v>35</v>
      </c>
      <c r="C71" s="59" t="s">
        <v>36</v>
      </c>
      <c r="D71" s="86">
        <v>2.79</v>
      </c>
      <c r="E71" s="86">
        <v>2.8</v>
      </c>
      <c r="F71" s="86">
        <v>2.7</v>
      </c>
      <c r="G71" s="86">
        <v>2.71</v>
      </c>
      <c r="H71" s="86">
        <v>2.79</v>
      </c>
      <c r="I71" s="86">
        <v>2.78</v>
      </c>
      <c r="J71" s="86">
        <v>2.79</v>
      </c>
      <c r="K71" s="91">
        <v>-0.36</v>
      </c>
      <c r="L71" s="92">
        <v>15</v>
      </c>
      <c r="M71" s="93">
        <v>1758885</v>
      </c>
      <c r="N71" s="93">
        <v>4767809.1500000004</v>
      </c>
    </row>
    <row r="72" spans="1:14" ht="15.75">
      <c r="A72" s="58"/>
      <c r="B72" s="46" t="s">
        <v>88</v>
      </c>
      <c r="C72" s="59" t="s">
        <v>37</v>
      </c>
      <c r="D72" s="86">
        <v>0.9</v>
      </c>
      <c r="E72" s="86">
        <v>0.9</v>
      </c>
      <c r="F72" s="86">
        <v>0.9</v>
      </c>
      <c r="G72" s="86">
        <v>0.9</v>
      </c>
      <c r="H72" s="86">
        <v>0.91</v>
      </c>
      <c r="I72" s="86">
        <v>0.9</v>
      </c>
      <c r="J72" s="86">
        <v>0.91</v>
      </c>
      <c r="K72" s="91">
        <v>-1.1000000000000001</v>
      </c>
      <c r="L72" s="92">
        <v>1</v>
      </c>
      <c r="M72" s="93">
        <v>22089</v>
      </c>
      <c r="N72" s="93">
        <v>19880.099999999999</v>
      </c>
    </row>
    <row r="73" spans="1:14" ht="15.75">
      <c r="A73" s="58"/>
      <c r="B73" s="182" t="s">
        <v>91</v>
      </c>
      <c r="C73" s="183"/>
      <c r="D73" s="179"/>
      <c r="E73" s="180"/>
      <c r="F73" s="180"/>
      <c r="G73" s="180"/>
      <c r="H73" s="180"/>
      <c r="I73" s="180"/>
      <c r="J73" s="180"/>
      <c r="K73" s="181"/>
      <c r="L73" s="65">
        <f>SUM(L71:L72)</f>
        <v>16</v>
      </c>
      <c r="M73" s="65">
        <f>SUM(M71:M72)</f>
        <v>1780974</v>
      </c>
      <c r="N73" s="65">
        <f>SUM(N71:N72)</f>
        <v>4787689.25</v>
      </c>
    </row>
    <row r="74" spans="1:14" s="52" customFormat="1" ht="15.75">
      <c r="B74" s="66" t="s">
        <v>137</v>
      </c>
      <c r="C74" s="184"/>
      <c r="D74" s="190"/>
      <c r="E74" s="190"/>
      <c r="F74" s="190"/>
      <c r="G74" s="190"/>
      <c r="H74" s="190"/>
      <c r="I74" s="190"/>
      <c r="J74" s="190"/>
      <c r="K74" s="186"/>
      <c r="L74" s="67">
        <f>L73+L66+L60+L63+L69</f>
        <v>45</v>
      </c>
      <c r="M74" s="67">
        <f t="shared" ref="M74:N74" si="0">M73+M66+M60+M63+M69</f>
        <v>7767752</v>
      </c>
      <c r="N74" s="67">
        <f t="shared" si="0"/>
        <v>8681774.7599999998</v>
      </c>
    </row>
    <row r="75" spans="1:14" s="52" customFormat="1" ht="19.5" customHeight="1">
      <c r="A75" s="51"/>
      <c r="B75" s="187" t="s">
        <v>316</v>
      </c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9"/>
    </row>
    <row r="76" spans="1:14" s="52" customFormat="1" ht="48" customHeight="1">
      <c r="B76" s="53" t="s">
        <v>15</v>
      </c>
      <c r="C76" s="54" t="s">
        <v>20</v>
      </c>
      <c r="D76" s="54" t="s">
        <v>21</v>
      </c>
      <c r="E76" s="54" t="s">
        <v>22</v>
      </c>
      <c r="F76" s="54" t="s">
        <v>23</v>
      </c>
      <c r="G76" s="54" t="s">
        <v>24</v>
      </c>
      <c r="H76" s="54" t="s">
        <v>25</v>
      </c>
      <c r="I76" s="54" t="s">
        <v>19</v>
      </c>
      <c r="J76" s="54" t="s">
        <v>26</v>
      </c>
      <c r="K76" s="55" t="s">
        <v>27</v>
      </c>
      <c r="L76" s="56" t="s">
        <v>28</v>
      </c>
      <c r="M76" s="56" t="s">
        <v>18</v>
      </c>
      <c r="N76" s="57" t="s">
        <v>7</v>
      </c>
    </row>
    <row r="77" spans="1:14" ht="15.75">
      <c r="A77" s="58"/>
      <c r="B77" s="176" t="s">
        <v>84</v>
      </c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8"/>
    </row>
    <row r="78" spans="1:14" ht="15.75">
      <c r="A78" s="58"/>
      <c r="B78" s="46" t="s">
        <v>232</v>
      </c>
      <c r="C78" s="59" t="s">
        <v>233</v>
      </c>
      <c r="D78" s="86">
        <v>1</v>
      </c>
      <c r="E78" s="86">
        <v>1</v>
      </c>
      <c r="F78" s="86">
        <v>1</v>
      </c>
      <c r="G78" s="86">
        <v>1</v>
      </c>
      <c r="H78" s="86">
        <v>1.01</v>
      </c>
      <c r="I78" s="86">
        <v>1</v>
      </c>
      <c r="J78" s="86">
        <v>1.02</v>
      </c>
      <c r="K78" s="91">
        <v>-1.96</v>
      </c>
      <c r="L78" s="92">
        <v>1</v>
      </c>
      <c r="M78" s="93">
        <v>485000</v>
      </c>
      <c r="N78" s="93">
        <v>485000</v>
      </c>
    </row>
    <row r="79" spans="1:14" ht="15.75">
      <c r="A79" s="58"/>
      <c r="B79" s="46" t="s">
        <v>86</v>
      </c>
      <c r="C79" s="59" t="s">
        <v>42</v>
      </c>
      <c r="D79" s="86">
        <v>1.62</v>
      </c>
      <c r="E79" s="86">
        <v>1.7</v>
      </c>
      <c r="F79" s="86">
        <v>1.62</v>
      </c>
      <c r="G79" s="86">
        <v>1.69</v>
      </c>
      <c r="H79" s="86">
        <v>1.66</v>
      </c>
      <c r="I79" s="86">
        <v>1.7</v>
      </c>
      <c r="J79" s="86">
        <v>1.62</v>
      </c>
      <c r="K79" s="91">
        <v>4.9400000000000004</v>
      </c>
      <c r="L79" s="92">
        <v>4</v>
      </c>
      <c r="M79" s="93">
        <v>54124</v>
      </c>
      <c r="N79" s="93">
        <v>91659.68</v>
      </c>
    </row>
    <row r="80" spans="1:14" ht="15.75">
      <c r="A80" s="58"/>
      <c r="B80" s="182" t="s">
        <v>91</v>
      </c>
      <c r="C80" s="183"/>
      <c r="D80" s="179"/>
      <c r="E80" s="180"/>
      <c r="F80" s="180"/>
      <c r="G80" s="180"/>
      <c r="H80" s="180"/>
      <c r="I80" s="180"/>
      <c r="J80" s="180"/>
      <c r="K80" s="181"/>
      <c r="L80" s="65">
        <f>SUM(L78:L79)</f>
        <v>5</v>
      </c>
      <c r="M80" s="65">
        <f>SUM(M78:M79)</f>
        <v>539124</v>
      </c>
      <c r="N80" s="65">
        <f>SUM(N78:N79)</f>
        <v>576659.67999999993</v>
      </c>
    </row>
    <row r="81" spans="1:14" ht="15.75">
      <c r="A81" s="58"/>
      <c r="B81" s="176" t="s">
        <v>84</v>
      </c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78"/>
    </row>
    <row r="82" spans="1:14" ht="15.75">
      <c r="A82" s="58"/>
      <c r="B82" s="101" t="s">
        <v>172</v>
      </c>
      <c r="C82" s="102" t="s">
        <v>173</v>
      </c>
      <c r="D82" s="94">
        <v>1.46</v>
      </c>
      <c r="E82" s="94">
        <v>1.46</v>
      </c>
      <c r="F82" s="95">
        <v>1.46</v>
      </c>
      <c r="G82" s="95">
        <v>1.46</v>
      </c>
      <c r="H82" s="95">
        <v>1.46</v>
      </c>
      <c r="I82" s="95">
        <v>1.46</v>
      </c>
      <c r="J82" s="95">
        <v>1.46</v>
      </c>
      <c r="K82" s="98">
        <v>0</v>
      </c>
      <c r="L82" s="99">
        <v>5</v>
      </c>
      <c r="M82" s="100">
        <v>400000</v>
      </c>
      <c r="N82" s="100">
        <v>584000</v>
      </c>
    </row>
    <row r="83" spans="1:14" ht="15.75">
      <c r="A83" s="58"/>
      <c r="B83" s="101" t="s">
        <v>286</v>
      </c>
      <c r="C83" s="102" t="s">
        <v>285</v>
      </c>
      <c r="D83" s="94">
        <v>2.71</v>
      </c>
      <c r="E83" s="94">
        <v>2.71</v>
      </c>
      <c r="F83" s="95">
        <v>2.61</v>
      </c>
      <c r="G83" s="95">
        <v>2.62</v>
      </c>
      <c r="H83" s="95">
        <v>2.71</v>
      </c>
      <c r="I83" s="95">
        <v>2.65</v>
      </c>
      <c r="J83" s="95">
        <v>2.71</v>
      </c>
      <c r="K83" s="98">
        <v>-2.21</v>
      </c>
      <c r="L83" s="99">
        <v>4</v>
      </c>
      <c r="M83" s="100">
        <v>502206</v>
      </c>
      <c r="N83" s="100">
        <v>1314959.8600000001</v>
      </c>
    </row>
    <row r="84" spans="1:14" ht="15.75">
      <c r="A84" s="58"/>
      <c r="B84" s="101" t="s">
        <v>248</v>
      </c>
      <c r="C84" s="102" t="s">
        <v>249</v>
      </c>
      <c r="D84" s="94">
        <v>1.88</v>
      </c>
      <c r="E84" s="94">
        <v>1.88</v>
      </c>
      <c r="F84" s="95">
        <v>1.87</v>
      </c>
      <c r="G84" s="95">
        <v>1.88</v>
      </c>
      <c r="H84" s="95">
        <v>1.9</v>
      </c>
      <c r="I84" s="95">
        <v>1.88</v>
      </c>
      <c r="J84" s="95">
        <v>1.9</v>
      </c>
      <c r="K84" s="98">
        <v>-1.05</v>
      </c>
      <c r="L84" s="99">
        <v>22</v>
      </c>
      <c r="M84" s="100">
        <v>1677899</v>
      </c>
      <c r="N84" s="100">
        <v>3149450.12</v>
      </c>
    </row>
    <row r="85" spans="1:14" ht="15.75">
      <c r="A85" s="58"/>
      <c r="B85" s="101" t="s">
        <v>38</v>
      </c>
      <c r="C85" s="102" t="s">
        <v>39</v>
      </c>
      <c r="D85" s="94">
        <v>1.23</v>
      </c>
      <c r="E85" s="94">
        <v>1.26</v>
      </c>
      <c r="F85" s="95">
        <v>1.23</v>
      </c>
      <c r="G85" s="95">
        <v>1.25</v>
      </c>
      <c r="H85" s="95">
        <v>1.2</v>
      </c>
      <c r="I85" s="95">
        <v>1.25</v>
      </c>
      <c r="J85" s="95">
        <v>1.2</v>
      </c>
      <c r="K85" s="98">
        <v>4.17</v>
      </c>
      <c r="L85" s="99">
        <v>6</v>
      </c>
      <c r="M85" s="100">
        <v>250000</v>
      </c>
      <c r="N85" s="100">
        <v>312500</v>
      </c>
    </row>
    <row r="86" spans="1:14" ht="15.75">
      <c r="A86" s="58"/>
      <c r="B86" s="182" t="s">
        <v>91</v>
      </c>
      <c r="C86" s="183"/>
      <c r="D86" s="179"/>
      <c r="E86" s="192"/>
      <c r="F86" s="192"/>
      <c r="G86" s="192"/>
      <c r="H86" s="192"/>
      <c r="I86" s="192"/>
      <c r="J86" s="192"/>
      <c r="K86" s="181"/>
      <c r="L86" s="65">
        <f>SUM(L82:L85)</f>
        <v>37</v>
      </c>
      <c r="M86" s="65">
        <f>SUM(M82:M85)</f>
        <v>2830105</v>
      </c>
      <c r="N86" s="65">
        <f>SUM(N82:N85)</f>
        <v>5360909.9800000004</v>
      </c>
    </row>
    <row r="87" spans="1:14" ht="15.75">
      <c r="A87" s="58"/>
      <c r="B87" s="176" t="s">
        <v>31</v>
      </c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78"/>
    </row>
    <row r="88" spans="1:14" ht="15.75">
      <c r="A88" s="58"/>
      <c r="B88" s="101" t="s">
        <v>273</v>
      </c>
      <c r="C88" s="102" t="s">
        <v>274</v>
      </c>
      <c r="D88" s="81">
        <v>19.09</v>
      </c>
      <c r="E88" s="81">
        <v>19.3</v>
      </c>
      <c r="F88" s="81">
        <v>18.45</v>
      </c>
      <c r="G88" s="86">
        <v>18.5</v>
      </c>
      <c r="H88" s="86">
        <v>19.07</v>
      </c>
      <c r="I88" s="86">
        <v>18.47</v>
      </c>
      <c r="J88" s="81">
        <v>19.09</v>
      </c>
      <c r="K88" s="82">
        <v>-3.25</v>
      </c>
      <c r="L88" s="83">
        <v>48</v>
      </c>
      <c r="M88" s="84">
        <v>2568521</v>
      </c>
      <c r="N88" s="84">
        <v>47523173.270000003</v>
      </c>
    </row>
    <row r="89" spans="1:14" ht="15.75">
      <c r="A89" s="58"/>
      <c r="B89" s="182" t="s">
        <v>92</v>
      </c>
      <c r="C89" s="183"/>
      <c r="D89" s="179"/>
      <c r="E89" s="192"/>
      <c r="F89" s="192"/>
      <c r="G89" s="192"/>
      <c r="H89" s="192"/>
      <c r="I89" s="192"/>
      <c r="J89" s="192"/>
      <c r="K89" s="181"/>
      <c r="L89" s="65">
        <f>L88</f>
        <v>48</v>
      </c>
      <c r="M89" s="65">
        <f t="shared" ref="M89:N89" si="1">M88</f>
        <v>2568521</v>
      </c>
      <c r="N89" s="65">
        <f t="shared" si="1"/>
        <v>47523173.270000003</v>
      </c>
    </row>
    <row r="90" spans="1:14" ht="15.75">
      <c r="A90" s="58"/>
      <c r="B90" s="176" t="s">
        <v>85</v>
      </c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78"/>
    </row>
    <row r="91" spans="1:14" ht="15.75">
      <c r="A91" s="58"/>
      <c r="B91" s="46" t="s">
        <v>226</v>
      </c>
      <c r="C91" s="59" t="s">
        <v>227</v>
      </c>
      <c r="D91" s="63">
        <v>4.88</v>
      </c>
      <c r="E91" s="81">
        <v>4.88</v>
      </c>
      <c r="F91" s="81">
        <v>4.8600000000000003</v>
      </c>
      <c r="G91" s="81">
        <v>4.8600000000000003</v>
      </c>
      <c r="H91" s="81">
        <v>4.8600000000000003</v>
      </c>
      <c r="I91" s="81">
        <v>4.8600000000000003</v>
      </c>
      <c r="J91" s="81">
        <v>4.8600000000000003</v>
      </c>
      <c r="K91" s="103">
        <v>0</v>
      </c>
      <c r="L91" s="83">
        <v>46</v>
      </c>
      <c r="M91" s="84">
        <v>3841484</v>
      </c>
      <c r="N91" s="84">
        <v>18679652.140000001</v>
      </c>
    </row>
    <row r="92" spans="1:14" ht="15.75">
      <c r="A92" s="58"/>
      <c r="B92" s="182" t="s">
        <v>219</v>
      </c>
      <c r="C92" s="183"/>
      <c r="D92" s="179"/>
      <c r="E92" s="192"/>
      <c r="F92" s="192"/>
      <c r="G92" s="192"/>
      <c r="H92" s="192"/>
      <c r="I92" s="192"/>
      <c r="J92" s="192"/>
      <c r="K92" s="181"/>
      <c r="L92" s="64">
        <f>L91</f>
        <v>46</v>
      </c>
      <c r="M92" s="64">
        <f t="shared" ref="M92:N92" si="2">M91</f>
        <v>3841484</v>
      </c>
      <c r="N92" s="84">
        <f t="shared" si="2"/>
        <v>18679652.140000001</v>
      </c>
    </row>
    <row r="93" spans="1:14" s="52" customFormat="1" ht="15.75">
      <c r="B93" s="66" t="s">
        <v>71</v>
      </c>
      <c r="C93" s="184"/>
      <c r="D93" s="190"/>
      <c r="E93" s="190"/>
      <c r="F93" s="190"/>
      <c r="G93" s="190"/>
      <c r="H93" s="190"/>
      <c r="I93" s="190"/>
      <c r="J93" s="190"/>
      <c r="K93" s="186"/>
      <c r="L93" s="67">
        <f>L92+L89+L86+L80</f>
        <v>136</v>
      </c>
      <c r="M93" s="67">
        <f t="shared" ref="M93:N93" si="3">M92+M89+M86+M80</f>
        <v>9779234</v>
      </c>
      <c r="N93" s="67">
        <f t="shared" si="3"/>
        <v>72140395.070000008</v>
      </c>
    </row>
    <row r="94" spans="1:14" s="52" customFormat="1" ht="15.75">
      <c r="B94" s="66" t="s">
        <v>40</v>
      </c>
      <c r="C94" s="184"/>
      <c r="D94" s="190"/>
      <c r="E94" s="190"/>
      <c r="F94" s="190"/>
      <c r="G94" s="190"/>
      <c r="H94" s="190"/>
      <c r="I94" s="190"/>
      <c r="J94" s="190"/>
      <c r="K94" s="186"/>
      <c r="L94" s="67">
        <f>L93+L74+L53</f>
        <v>1074</v>
      </c>
      <c r="M94" s="67">
        <f>M93+M74+M53</f>
        <v>869412478</v>
      </c>
      <c r="N94" s="67">
        <f>N93+N74+N53</f>
        <v>1017033944.9399999</v>
      </c>
    </row>
    <row r="95" spans="1:14" ht="12.95" customHeight="1">
      <c r="A95" s="58"/>
      <c r="N95" s="72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ht="12.95" customHeight="1">
      <c r="A98" s="58"/>
    </row>
  </sheetData>
  <mergeCells count="55">
    <mergeCell ref="B70:N70"/>
    <mergeCell ref="B54:N54"/>
    <mergeCell ref="B64:N64"/>
    <mergeCell ref="B66:C66"/>
    <mergeCell ref="D66:K66"/>
    <mergeCell ref="B56:N56"/>
    <mergeCell ref="B60:C60"/>
    <mergeCell ref="D60:K60"/>
    <mergeCell ref="B61:N61"/>
    <mergeCell ref="B63:C63"/>
    <mergeCell ref="D63:K63"/>
    <mergeCell ref="B67:N67"/>
    <mergeCell ref="B69:C69"/>
    <mergeCell ref="D69:K69"/>
    <mergeCell ref="B73:C73"/>
    <mergeCell ref="D73:K73"/>
    <mergeCell ref="C74:K74"/>
    <mergeCell ref="C94:K94"/>
    <mergeCell ref="B75:N75"/>
    <mergeCell ref="C93:K93"/>
    <mergeCell ref="B81:N81"/>
    <mergeCell ref="B86:C86"/>
    <mergeCell ref="D86:K86"/>
    <mergeCell ref="B90:N90"/>
    <mergeCell ref="B92:C92"/>
    <mergeCell ref="D92:K92"/>
    <mergeCell ref="B89:C89"/>
    <mergeCell ref="D89:K89"/>
    <mergeCell ref="B87:N87"/>
    <mergeCell ref="B77:N77"/>
    <mergeCell ref="B80:C80"/>
    <mergeCell ref="D80:K80"/>
    <mergeCell ref="B1:N1"/>
    <mergeCell ref="B3:N3"/>
    <mergeCell ref="B18:C18"/>
    <mergeCell ref="D18:K18"/>
    <mergeCell ref="B19:N19"/>
    <mergeCell ref="B22:C22"/>
    <mergeCell ref="D22:K22"/>
    <mergeCell ref="B27:N27"/>
    <mergeCell ref="B33:C33"/>
    <mergeCell ref="D33:K33"/>
    <mergeCell ref="B23:N23"/>
    <mergeCell ref="B26:C26"/>
    <mergeCell ref="D26:K26"/>
    <mergeCell ref="B34:N34"/>
    <mergeCell ref="D42:K42"/>
    <mergeCell ref="B42:C42"/>
    <mergeCell ref="C53:K53"/>
    <mergeCell ref="B43:N43"/>
    <mergeCell ref="D46:K46"/>
    <mergeCell ref="B46:C46"/>
    <mergeCell ref="B47:N47"/>
    <mergeCell ref="B52:C52"/>
    <mergeCell ref="D52:K5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="115" zoomScaleNormal="115" workbookViewId="0">
      <selection activeCell="C4" sqref="C4:D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6" t="s">
        <v>314</v>
      </c>
      <c r="B1" s="196"/>
      <c r="C1" s="196"/>
      <c r="D1" s="196"/>
    </row>
    <row r="2" spans="1:4" ht="13.9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9" customHeight="1">
      <c r="A3" s="197" t="s">
        <v>29</v>
      </c>
      <c r="B3" s="198"/>
      <c r="C3" s="198"/>
      <c r="D3" s="199"/>
    </row>
    <row r="4" spans="1:4" ht="13.9" customHeight="1">
      <c r="A4" s="46" t="s">
        <v>260</v>
      </c>
      <c r="B4" s="59" t="s">
        <v>261</v>
      </c>
      <c r="C4" s="86">
        <v>0.67</v>
      </c>
      <c r="D4" s="86">
        <v>0.67</v>
      </c>
    </row>
    <row r="5" spans="1:4" ht="13.9" customHeight="1">
      <c r="A5" s="46" t="s">
        <v>267</v>
      </c>
      <c r="B5" s="59" t="s">
        <v>268</v>
      </c>
      <c r="C5" s="81">
        <v>0.91</v>
      </c>
      <c r="D5" s="81">
        <v>2.4500000000000002</v>
      </c>
    </row>
    <row r="6" spans="1:4" ht="13.9" customHeight="1">
      <c r="A6" s="46" t="s">
        <v>147</v>
      </c>
      <c r="B6" s="59" t="s">
        <v>148</v>
      </c>
      <c r="C6" s="81">
        <v>1.1000000000000001</v>
      </c>
      <c r="D6" s="134">
        <v>1.1000000000000001</v>
      </c>
    </row>
    <row r="7" spans="1:4" ht="13.9" customHeight="1">
      <c r="A7" s="46" t="s">
        <v>264</v>
      </c>
      <c r="B7" s="59" t="s">
        <v>176</v>
      </c>
      <c r="C7" s="133">
        <v>0.17</v>
      </c>
      <c r="D7" s="133">
        <v>0.17</v>
      </c>
    </row>
    <row r="8" spans="1:4" ht="13.9" customHeight="1">
      <c r="A8" s="46" t="s">
        <v>195</v>
      </c>
      <c r="B8" s="59" t="s">
        <v>196</v>
      </c>
      <c r="C8" s="47">
        <v>0.78</v>
      </c>
      <c r="D8" s="47">
        <v>0.78</v>
      </c>
    </row>
    <row r="9" spans="1:4" ht="13.9" customHeight="1">
      <c r="A9" s="46" t="s">
        <v>185</v>
      </c>
      <c r="B9" s="59" t="s">
        <v>186</v>
      </c>
      <c r="C9" s="47">
        <v>2.2000000000000002</v>
      </c>
      <c r="D9" s="47">
        <v>2.2000000000000002</v>
      </c>
    </row>
    <row r="10" spans="1:4" ht="13.9" customHeight="1">
      <c r="A10" s="193" t="s">
        <v>94</v>
      </c>
      <c r="B10" s="194" t="s">
        <v>94</v>
      </c>
      <c r="C10" s="194"/>
      <c r="D10" s="195"/>
    </row>
    <row r="11" spans="1:4" ht="13.9" customHeight="1">
      <c r="A11" s="46" t="s">
        <v>139</v>
      </c>
      <c r="B11" s="59" t="s">
        <v>138</v>
      </c>
      <c r="C11" s="121">
        <v>0.77</v>
      </c>
      <c r="D11" s="134">
        <v>0.77</v>
      </c>
    </row>
    <row r="12" spans="1:4" ht="13.9" customHeight="1">
      <c r="A12" s="193" t="s">
        <v>83</v>
      </c>
      <c r="B12" s="194"/>
      <c r="C12" s="194"/>
      <c r="D12" s="195"/>
    </row>
    <row r="13" spans="1:4" ht="13.9" customHeight="1">
      <c r="A13" s="46" t="s">
        <v>189</v>
      </c>
      <c r="B13" s="59" t="s">
        <v>190</v>
      </c>
      <c r="C13" s="86">
        <v>0.63</v>
      </c>
      <c r="D13" s="86">
        <v>0.63</v>
      </c>
    </row>
    <row r="14" spans="1:4" ht="13.9" customHeight="1">
      <c r="A14" s="193" t="s">
        <v>84</v>
      </c>
      <c r="B14" s="194"/>
      <c r="C14" s="194"/>
      <c r="D14" s="195"/>
    </row>
    <row r="15" spans="1:4" ht="13.9" customHeight="1">
      <c r="A15" s="46" t="s">
        <v>97</v>
      </c>
      <c r="B15" s="59" t="s">
        <v>98</v>
      </c>
      <c r="C15" s="121">
        <v>5.77</v>
      </c>
      <c r="D15" s="134">
        <v>5.77</v>
      </c>
    </row>
    <row r="16" spans="1:4" ht="13.9" customHeight="1">
      <c r="A16" s="46" t="s">
        <v>177</v>
      </c>
      <c r="B16" s="59" t="s">
        <v>142</v>
      </c>
      <c r="C16" s="121">
        <v>2.29</v>
      </c>
      <c r="D16" s="121">
        <v>2.2799999999999998</v>
      </c>
    </row>
    <row r="17" spans="1:4" ht="13.9" customHeight="1">
      <c r="A17" s="46" t="s">
        <v>126</v>
      </c>
      <c r="B17" s="59" t="s">
        <v>127</v>
      </c>
      <c r="C17" s="121">
        <v>1.95</v>
      </c>
      <c r="D17" s="134">
        <v>1.95</v>
      </c>
    </row>
    <row r="18" spans="1:4" ht="13.9" customHeight="1">
      <c r="A18" s="197" t="s">
        <v>31</v>
      </c>
      <c r="B18" s="198" t="s">
        <v>31</v>
      </c>
      <c r="C18" s="198"/>
      <c r="D18" s="199"/>
    </row>
    <row r="19" spans="1:4" ht="13.9" customHeight="1">
      <c r="A19" s="46" t="s">
        <v>158</v>
      </c>
      <c r="B19" s="59" t="s">
        <v>159</v>
      </c>
      <c r="C19" s="121">
        <v>11.7</v>
      </c>
      <c r="D19" s="121">
        <v>11.7</v>
      </c>
    </row>
    <row r="20" spans="1:4" ht="13.9" customHeight="1">
      <c r="A20" s="46" t="s">
        <v>303</v>
      </c>
      <c r="B20" s="59" t="s">
        <v>304</v>
      </c>
      <c r="C20" s="121">
        <v>50</v>
      </c>
      <c r="D20" s="121">
        <v>50</v>
      </c>
    </row>
    <row r="21" spans="1:4" ht="13.9" customHeight="1">
      <c r="A21" s="46" t="s">
        <v>213</v>
      </c>
      <c r="B21" s="59" t="s">
        <v>214</v>
      </c>
      <c r="C21" s="121">
        <v>9.25</v>
      </c>
      <c r="D21" s="121">
        <v>9.25</v>
      </c>
    </row>
    <row r="22" spans="1:4" ht="13.9" customHeight="1">
      <c r="A22" s="46" t="s">
        <v>99</v>
      </c>
      <c r="B22" s="59" t="s">
        <v>100</v>
      </c>
      <c r="C22" s="121">
        <v>22.99</v>
      </c>
      <c r="D22" s="121">
        <v>22.99</v>
      </c>
    </row>
    <row r="23" spans="1:4" ht="13.9" customHeight="1">
      <c r="A23" s="46" t="s">
        <v>256</v>
      </c>
      <c r="B23" s="59" t="s">
        <v>257</v>
      </c>
      <c r="C23" s="121">
        <v>102</v>
      </c>
      <c r="D23" s="121">
        <v>102</v>
      </c>
    </row>
    <row r="24" spans="1:4" ht="13.9" customHeight="1">
      <c r="A24" s="197" t="s">
        <v>85</v>
      </c>
      <c r="B24" s="198"/>
      <c r="C24" s="198"/>
      <c r="D24" s="199"/>
    </row>
    <row r="25" spans="1:4" ht="13.9" customHeight="1">
      <c r="A25" s="46" t="s">
        <v>238</v>
      </c>
      <c r="B25" s="59" t="s">
        <v>239</v>
      </c>
      <c r="C25" s="63">
        <v>10</v>
      </c>
      <c r="D25" s="63">
        <v>10</v>
      </c>
    </row>
    <row r="26" spans="1:4" ht="13.9" customHeight="1">
      <c r="A26" s="46" t="s">
        <v>289</v>
      </c>
      <c r="B26" s="59" t="s">
        <v>290</v>
      </c>
      <c r="C26" s="63">
        <v>5.99</v>
      </c>
      <c r="D26" s="121">
        <v>5.99</v>
      </c>
    </row>
    <row r="27" spans="1:4" ht="13.9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3.9" customHeight="1">
      <c r="A28" s="193" t="s">
        <v>29</v>
      </c>
      <c r="B28" s="194"/>
      <c r="C28" s="194"/>
      <c r="D28" s="195"/>
    </row>
    <row r="29" spans="1:4" ht="13.9" customHeight="1">
      <c r="A29" s="46" t="s">
        <v>241</v>
      </c>
      <c r="B29" s="59" t="s">
        <v>240</v>
      </c>
      <c r="C29" s="121">
        <v>0.2</v>
      </c>
      <c r="D29" s="121">
        <v>0.2</v>
      </c>
    </row>
    <row r="30" spans="1:4" ht="13.9" customHeight="1">
      <c r="A30" s="46" t="s">
        <v>179</v>
      </c>
      <c r="B30" s="59" t="s">
        <v>178</v>
      </c>
      <c r="C30" s="121">
        <v>0.31</v>
      </c>
      <c r="D30" s="121">
        <v>0.31</v>
      </c>
    </row>
    <row r="31" spans="1:4" ht="13.9" customHeight="1">
      <c r="A31" s="131" t="s">
        <v>309</v>
      </c>
      <c r="B31" s="132" t="s">
        <v>310</v>
      </c>
      <c r="C31" s="121">
        <v>1.05</v>
      </c>
      <c r="D31" s="121">
        <v>1.05</v>
      </c>
    </row>
    <row r="32" spans="1:4" ht="13.9" customHeight="1">
      <c r="A32" s="46" t="s">
        <v>305</v>
      </c>
      <c r="B32" s="59" t="s">
        <v>306</v>
      </c>
      <c r="C32" s="86">
        <v>0.85</v>
      </c>
      <c r="D32" s="81">
        <v>0.85</v>
      </c>
    </row>
    <row r="33" spans="1:4" ht="13.9" customHeight="1">
      <c r="A33" s="46" t="s">
        <v>183</v>
      </c>
      <c r="B33" s="59" t="s">
        <v>184</v>
      </c>
      <c r="C33" s="86">
        <v>0.25</v>
      </c>
      <c r="D33" s="81">
        <v>0.25</v>
      </c>
    </row>
    <row r="34" spans="1:4" ht="13.9" customHeight="1">
      <c r="A34" s="46" t="s">
        <v>203</v>
      </c>
      <c r="B34" s="59" t="s">
        <v>204</v>
      </c>
      <c r="C34" s="81">
        <v>1</v>
      </c>
      <c r="D34" s="81">
        <v>1.01</v>
      </c>
    </row>
    <row r="35" spans="1:4" ht="13.9" customHeight="1">
      <c r="A35" s="46" t="s">
        <v>141</v>
      </c>
      <c r="B35" s="59" t="s">
        <v>140</v>
      </c>
      <c r="C35" s="86">
        <v>1</v>
      </c>
      <c r="D35" s="86">
        <v>1</v>
      </c>
    </row>
    <row r="36" spans="1:4" ht="13.9" customHeight="1">
      <c r="A36" s="46" t="s">
        <v>287</v>
      </c>
      <c r="B36" s="59" t="s">
        <v>288</v>
      </c>
      <c r="C36" s="86">
        <v>1</v>
      </c>
      <c r="D36" s="94">
        <v>1</v>
      </c>
    </row>
    <row r="37" spans="1:4" ht="13.9" customHeight="1">
      <c r="A37" s="46" t="s">
        <v>101</v>
      </c>
      <c r="B37" s="59" t="s">
        <v>102</v>
      </c>
      <c r="C37" s="86">
        <v>0.05</v>
      </c>
      <c r="D37" s="86">
        <v>0.05</v>
      </c>
    </row>
    <row r="38" spans="1:4" ht="13.9" customHeight="1">
      <c r="A38" s="89" t="s">
        <v>258</v>
      </c>
      <c r="B38" s="90" t="s">
        <v>259</v>
      </c>
      <c r="C38" s="86">
        <v>1</v>
      </c>
      <c r="D38" s="86">
        <v>1</v>
      </c>
    </row>
    <row r="39" spans="1:4" ht="13.9" customHeight="1">
      <c r="A39" s="46" t="s">
        <v>105</v>
      </c>
      <c r="B39" s="59" t="s">
        <v>106</v>
      </c>
      <c r="C39" s="86">
        <v>0.09</v>
      </c>
      <c r="D39" s="86">
        <v>0.09</v>
      </c>
    </row>
    <row r="40" spans="1:4" ht="13.9" customHeight="1">
      <c r="A40" s="46" t="s">
        <v>222</v>
      </c>
      <c r="B40" s="59" t="s">
        <v>223</v>
      </c>
      <c r="C40" s="86">
        <v>0.75</v>
      </c>
      <c r="D40" s="86">
        <v>0.75</v>
      </c>
    </row>
    <row r="41" spans="1:4" ht="13.9" customHeight="1">
      <c r="A41" s="46" t="s">
        <v>170</v>
      </c>
      <c r="B41" s="59" t="s">
        <v>171</v>
      </c>
      <c r="C41" s="86">
        <v>1</v>
      </c>
      <c r="D41" s="86">
        <v>1</v>
      </c>
    </row>
    <row r="42" spans="1:4" ht="13.9" customHeight="1">
      <c r="A42" s="46" t="s">
        <v>103</v>
      </c>
      <c r="B42" s="59" t="s">
        <v>104</v>
      </c>
      <c r="C42" s="86">
        <v>0.94</v>
      </c>
      <c r="D42" s="86">
        <v>0.94</v>
      </c>
    </row>
    <row r="43" spans="1:4" ht="13.9" customHeight="1">
      <c r="A43" s="87" t="s">
        <v>250</v>
      </c>
      <c r="B43" s="88" t="s">
        <v>251</v>
      </c>
      <c r="C43" s="86">
        <v>1</v>
      </c>
      <c r="D43" s="86">
        <v>1</v>
      </c>
    </row>
    <row r="44" spans="1:4" ht="13.9" customHeight="1">
      <c r="A44" s="193" t="s">
        <v>182</v>
      </c>
      <c r="B44" s="194"/>
      <c r="C44" s="194"/>
      <c r="D44" s="195"/>
    </row>
    <row r="45" spans="1:4" ht="13.9" customHeight="1">
      <c r="A45" s="46" t="s">
        <v>181</v>
      </c>
      <c r="B45" s="59" t="s">
        <v>180</v>
      </c>
      <c r="C45" s="81">
        <v>1.2</v>
      </c>
      <c r="D45" s="121">
        <v>1.2</v>
      </c>
    </row>
    <row r="46" spans="1:4" ht="13.9" customHeight="1">
      <c r="A46" s="193" t="s">
        <v>94</v>
      </c>
      <c r="B46" s="194" t="s">
        <v>94</v>
      </c>
      <c r="C46" s="194"/>
      <c r="D46" s="195"/>
    </row>
    <row r="47" spans="1:4" ht="13.9" customHeight="1">
      <c r="A47" s="46" t="s">
        <v>271</v>
      </c>
      <c r="B47" s="59" t="s">
        <v>272</v>
      </c>
      <c r="C47" s="121">
        <v>0.85</v>
      </c>
      <c r="D47" s="121">
        <v>0.85</v>
      </c>
    </row>
    <row r="48" spans="1:4" ht="13.9" customHeight="1">
      <c r="A48" s="193" t="s">
        <v>84</v>
      </c>
      <c r="B48" s="194"/>
      <c r="C48" s="194"/>
      <c r="D48" s="195"/>
    </row>
    <row r="49" spans="1:4" ht="13.9" customHeight="1">
      <c r="A49" s="76" t="s">
        <v>160</v>
      </c>
      <c r="B49" s="77" t="s">
        <v>161</v>
      </c>
      <c r="C49" s="86">
        <v>100</v>
      </c>
      <c r="D49" s="86">
        <v>100</v>
      </c>
    </row>
    <row r="50" spans="1:4" ht="13.9" customHeight="1">
      <c r="A50" s="193" t="s">
        <v>83</v>
      </c>
      <c r="B50" s="194"/>
      <c r="C50" s="194"/>
      <c r="D50" s="195"/>
    </row>
    <row r="51" spans="1:4" ht="13.9" customHeight="1">
      <c r="A51" s="46" t="s">
        <v>143</v>
      </c>
      <c r="B51" s="68" t="s">
        <v>144</v>
      </c>
      <c r="C51" s="63">
        <v>1</v>
      </c>
      <c r="D51" s="75">
        <v>1</v>
      </c>
    </row>
    <row r="52" spans="1:4" ht="13.9" customHeight="1">
      <c r="A52" s="197" t="s">
        <v>85</v>
      </c>
      <c r="B52" s="198"/>
      <c r="C52" s="198"/>
      <c r="D52" s="199"/>
    </row>
    <row r="53" spans="1:4" ht="13.9" customHeight="1">
      <c r="A53" s="46" t="s">
        <v>107</v>
      </c>
      <c r="B53" s="68" t="s">
        <v>108</v>
      </c>
      <c r="C53" s="63" t="s">
        <v>109</v>
      </c>
      <c r="D53" s="63" t="s">
        <v>109</v>
      </c>
    </row>
    <row r="54" spans="1:4" ht="13.9" customHeight="1">
      <c r="A54" s="197" t="s">
        <v>31</v>
      </c>
      <c r="B54" s="198" t="s">
        <v>31</v>
      </c>
      <c r="C54" s="198"/>
      <c r="D54" s="199"/>
    </row>
    <row r="55" spans="1:4" ht="13.9" customHeight="1">
      <c r="A55" s="46" t="s">
        <v>149</v>
      </c>
      <c r="B55" s="59" t="s">
        <v>150</v>
      </c>
      <c r="C55" s="86">
        <v>29.31</v>
      </c>
      <c r="D55" s="81">
        <v>29.31</v>
      </c>
    </row>
    <row r="56" spans="1:4" ht="13.9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3.9" customHeight="1">
      <c r="A57" s="193" t="s">
        <v>84</v>
      </c>
      <c r="B57" s="194"/>
      <c r="C57" s="194"/>
      <c r="D57" s="195"/>
    </row>
    <row r="58" spans="1:4" ht="13.9" customHeight="1">
      <c r="A58" s="101" t="s">
        <v>110</v>
      </c>
      <c r="B58" s="102" t="s">
        <v>111</v>
      </c>
      <c r="C58" s="94">
        <v>1.3</v>
      </c>
      <c r="D58" s="134">
        <v>1.3</v>
      </c>
    </row>
  </sheetData>
  <mergeCells count="15">
    <mergeCell ref="A57:D57"/>
    <mergeCell ref="A12:D12"/>
    <mergeCell ref="A44:D44"/>
    <mergeCell ref="A46:D46"/>
    <mergeCell ref="A1:D1"/>
    <mergeCell ref="A3:D3"/>
    <mergeCell ref="A24:D24"/>
    <mergeCell ref="A28:D28"/>
    <mergeCell ref="A18:D18"/>
    <mergeCell ref="A10:D10"/>
    <mergeCell ref="A52:D52"/>
    <mergeCell ref="A48:D48"/>
    <mergeCell ref="A50:D50"/>
    <mergeCell ref="A14:D14"/>
    <mergeCell ref="A54:D54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12"/>
  <sheetViews>
    <sheetView workbookViewId="0">
      <selection activeCell="J14" sqref="J14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54" t="s">
        <v>0</v>
      </c>
      <c r="C1" s="254"/>
      <c r="D1" s="254"/>
      <c r="E1" s="254"/>
      <c r="F1" s="255"/>
      <c r="H1" s="256"/>
      <c r="I1" s="256"/>
    </row>
    <row r="2" spans="1:9" ht="18">
      <c r="B2" s="254" t="s">
        <v>320</v>
      </c>
      <c r="C2" s="254"/>
      <c r="D2" s="254"/>
      <c r="E2" s="254"/>
      <c r="F2" s="254"/>
      <c r="H2" s="256"/>
      <c r="I2" s="256"/>
    </row>
    <row r="3" spans="1:9" ht="18">
      <c r="B3" s="257" t="s">
        <v>321</v>
      </c>
      <c r="C3" s="258"/>
      <c r="D3" s="259"/>
      <c r="E3" s="255"/>
      <c r="F3" s="255"/>
      <c r="H3" s="256"/>
      <c r="I3" s="256"/>
    </row>
    <row r="4" spans="1:9" ht="18">
      <c r="B4" s="257"/>
      <c r="C4" s="258"/>
      <c r="D4" s="259"/>
      <c r="E4" s="255"/>
      <c r="F4" s="255"/>
      <c r="H4" s="256"/>
      <c r="I4" s="256"/>
    </row>
    <row r="5" spans="1:9" ht="18">
      <c r="B5" s="257"/>
      <c r="C5" s="258"/>
      <c r="D5" s="259"/>
      <c r="E5" s="255"/>
      <c r="F5" s="255"/>
      <c r="H5" s="256"/>
      <c r="I5" s="256"/>
    </row>
    <row r="6" spans="1:9" ht="18.75">
      <c r="A6" s="127"/>
      <c r="B6" s="260" t="s">
        <v>322</v>
      </c>
      <c r="C6" s="261"/>
      <c r="D6" s="262"/>
      <c r="E6" s="263"/>
      <c r="F6" s="264"/>
    </row>
    <row r="7" spans="1:9" ht="31.5">
      <c r="A7" s="127"/>
      <c r="B7" s="265" t="s">
        <v>41</v>
      </c>
      <c r="C7" s="266" t="s">
        <v>20</v>
      </c>
      <c r="D7" s="267" t="s">
        <v>323</v>
      </c>
      <c r="E7" s="268" t="s">
        <v>324</v>
      </c>
      <c r="F7" s="268" t="s">
        <v>325</v>
      </c>
    </row>
    <row r="8" spans="1:9">
      <c r="A8" s="127"/>
      <c r="B8" s="269" t="s">
        <v>29</v>
      </c>
      <c r="C8" s="270"/>
      <c r="D8" s="270"/>
      <c r="E8" s="270"/>
      <c r="F8" s="271"/>
    </row>
    <row r="9" spans="1:9" ht="17.100000000000001" customHeight="1">
      <c r="A9" s="272"/>
      <c r="B9" s="273" t="s">
        <v>326</v>
      </c>
      <c r="C9" s="273" t="s">
        <v>242</v>
      </c>
      <c r="D9" s="274">
        <v>22</v>
      </c>
      <c r="E9" s="273">
        <v>7000000</v>
      </c>
      <c r="F9" s="273">
        <v>35700000</v>
      </c>
    </row>
    <row r="10" spans="1:9">
      <c r="A10" s="272"/>
      <c r="B10" s="275" t="s">
        <v>327</v>
      </c>
      <c r="C10" s="276"/>
      <c r="D10" s="274">
        <f>SUM(D9)</f>
        <v>22</v>
      </c>
      <c r="E10" s="273">
        <f>SUM(E9)</f>
        <v>7000000</v>
      </c>
      <c r="F10" s="273">
        <f>SUM(F9)</f>
        <v>35700000</v>
      </c>
    </row>
    <row r="11" spans="1:9">
      <c r="A11" s="272"/>
      <c r="B11" s="277" t="s">
        <v>40</v>
      </c>
      <c r="C11" s="278"/>
      <c r="D11" s="274">
        <f>D10</f>
        <v>22</v>
      </c>
      <c r="E11" s="273">
        <f>E10</f>
        <v>7000000</v>
      </c>
      <c r="F11" s="273">
        <f>F10</f>
        <v>35700000</v>
      </c>
    </row>
    <row r="12" spans="1:9">
      <c r="A12" s="272"/>
      <c r="B12" s="272"/>
      <c r="C12" s="272"/>
      <c r="D12" s="279"/>
      <c r="E12" s="280"/>
      <c r="F12" s="280"/>
    </row>
  </sheetData>
  <mergeCells count="4">
    <mergeCell ref="B1:E1"/>
    <mergeCell ref="B2:F2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B3" sqref="B3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9" t="s">
        <v>0</v>
      </c>
      <c r="C1" s="220"/>
      <c r="D1" s="221"/>
      <c r="E1" s="6"/>
      <c r="F1" s="10"/>
      <c r="G1" s="10"/>
      <c r="H1" s="10"/>
      <c r="I1" s="10"/>
    </row>
    <row r="2" spans="1:9" ht="10.5" customHeight="1">
      <c r="B2" s="222"/>
      <c r="C2" s="223"/>
      <c r="D2" s="224"/>
      <c r="E2" s="6"/>
      <c r="F2" s="10"/>
      <c r="G2" s="10"/>
      <c r="H2" s="10"/>
      <c r="I2" s="10"/>
    </row>
    <row r="3" spans="1:9" ht="18" customHeight="1">
      <c r="B3" s="105" t="s">
        <v>313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37" t="s">
        <v>315</v>
      </c>
      <c r="C4" s="238"/>
      <c r="D4" s="238"/>
      <c r="E4" s="238"/>
      <c r="F4" s="238"/>
      <c r="G4" s="238"/>
      <c r="H4" s="238"/>
      <c r="I4" s="239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40" t="s">
        <v>29</v>
      </c>
      <c r="C6" s="241"/>
      <c r="D6" s="241"/>
      <c r="E6" s="241"/>
      <c r="F6" s="241"/>
      <c r="G6" s="241"/>
      <c r="H6" s="241"/>
      <c r="I6" s="242"/>
    </row>
    <row r="7" spans="1:9" ht="18" customHeight="1">
      <c r="A7" s="106"/>
      <c r="B7" s="111" t="s">
        <v>44</v>
      </c>
      <c r="C7" s="112" t="s">
        <v>284</v>
      </c>
      <c r="D7" s="113">
        <v>0.22</v>
      </c>
      <c r="E7" s="113">
        <v>0.21</v>
      </c>
      <c r="F7" s="113">
        <v>0.21</v>
      </c>
      <c r="G7" s="114">
        <v>28</v>
      </c>
      <c r="H7" s="114">
        <v>79004681</v>
      </c>
      <c r="I7" s="114">
        <v>16590985.26</v>
      </c>
    </row>
    <row r="8" spans="1:9" ht="18" customHeight="1">
      <c r="A8" s="106"/>
      <c r="B8" s="115" t="s">
        <v>295</v>
      </c>
      <c r="C8" s="212"/>
      <c r="D8" s="214"/>
      <c r="E8" s="214"/>
      <c r="F8" s="213"/>
      <c r="G8" s="116">
        <f>SUM(G7:G7)</f>
        <v>28</v>
      </c>
      <c r="H8" s="116">
        <f>SUM(H7:H7)</f>
        <v>79004681</v>
      </c>
      <c r="I8" s="116">
        <f>SUM(I7:I7)</f>
        <v>16590985.26</v>
      </c>
    </row>
    <row r="9" spans="1:9" ht="18" customHeight="1">
      <c r="A9" s="106"/>
      <c r="B9" s="117" t="s">
        <v>296</v>
      </c>
      <c r="C9" s="243"/>
      <c r="D9" s="244"/>
      <c r="E9" s="244"/>
      <c r="F9" s="245"/>
      <c r="G9" s="118">
        <f>G8</f>
        <v>28</v>
      </c>
      <c r="H9" s="118">
        <f t="shared" ref="H9:I9" si="0">H8</f>
        <v>79004681</v>
      </c>
      <c r="I9" s="118">
        <f t="shared" si="0"/>
        <v>16590985.26</v>
      </c>
    </row>
    <row r="10" spans="1:9" ht="18" customHeight="1">
      <c r="B10" s="234" t="s">
        <v>131</v>
      </c>
      <c r="C10" s="235"/>
      <c r="D10" s="235"/>
      <c r="E10" s="235"/>
      <c r="F10" s="235"/>
      <c r="G10" s="235"/>
      <c r="H10" s="235"/>
      <c r="I10" s="235"/>
    </row>
    <row r="11" spans="1:9" ht="18" customHeight="1">
      <c r="B11" s="225" t="s">
        <v>15</v>
      </c>
      <c r="C11" s="226"/>
      <c r="D11" s="227"/>
      <c r="E11" s="225" t="s">
        <v>20</v>
      </c>
      <c r="F11" s="227"/>
      <c r="G11" s="236" t="s">
        <v>45</v>
      </c>
      <c r="H11" s="226"/>
      <c r="I11" s="227"/>
    </row>
    <row r="12" spans="1:9" ht="12.95" customHeight="1">
      <c r="B12" s="232" t="s">
        <v>29</v>
      </c>
      <c r="C12" s="191"/>
      <c r="D12" s="191"/>
      <c r="E12" s="191"/>
      <c r="F12" s="191"/>
      <c r="G12" s="191"/>
      <c r="H12" s="191"/>
      <c r="I12" s="233"/>
    </row>
    <row r="13" spans="1:9" ht="12.95" customHeight="1">
      <c r="B13" s="209" t="s">
        <v>293</v>
      </c>
      <c r="C13" s="210"/>
      <c r="D13" s="211"/>
      <c r="E13" s="212" t="s">
        <v>294</v>
      </c>
      <c r="F13" s="213"/>
      <c r="G13" s="212" t="s">
        <v>72</v>
      </c>
      <c r="H13" s="214"/>
      <c r="I13" s="213"/>
    </row>
    <row r="14" spans="1:9" ht="12.95" customHeight="1">
      <c r="B14" s="228" t="s">
        <v>221</v>
      </c>
      <c r="C14" s="210"/>
      <c r="D14" s="229"/>
      <c r="E14" s="230" t="s">
        <v>220</v>
      </c>
      <c r="F14" s="231"/>
      <c r="G14" s="230">
        <v>3</v>
      </c>
      <c r="H14" s="214"/>
      <c r="I14" s="231"/>
    </row>
    <row r="15" spans="1:9" ht="12.95" customHeight="1">
      <c r="B15" s="206" t="s">
        <v>84</v>
      </c>
      <c r="C15" s="207"/>
      <c r="D15" s="207"/>
      <c r="E15" s="207"/>
      <c r="F15" s="207"/>
      <c r="G15" s="207"/>
      <c r="H15" s="207"/>
      <c r="I15" s="208"/>
    </row>
    <row r="16" spans="1:9" ht="12.95" customHeight="1">
      <c r="B16" s="215" t="s">
        <v>297</v>
      </c>
      <c r="C16" s="210"/>
      <c r="D16" s="216"/>
      <c r="E16" s="217" t="s">
        <v>298</v>
      </c>
      <c r="F16" s="218"/>
      <c r="G16" s="217">
        <v>2.35</v>
      </c>
      <c r="H16" s="214"/>
      <c r="I16" s="218"/>
    </row>
    <row r="17" spans="2:9" ht="12.95" customHeight="1">
      <c r="B17" s="206" t="s">
        <v>73</v>
      </c>
      <c r="C17" s="207"/>
      <c r="D17" s="207"/>
      <c r="E17" s="207"/>
      <c r="F17" s="207"/>
      <c r="G17" s="207"/>
      <c r="H17" s="207"/>
      <c r="I17" s="208"/>
    </row>
    <row r="18" spans="2:9" ht="12.95" customHeight="1">
      <c r="B18" s="215" t="s">
        <v>116</v>
      </c>
      <c r="C18" s="210"/>
      <c r="D18" s="216"/>
      <c r="E18" s="217" t="s">
        <v>117</v>
      </c>
      <c r="F18" s="218"/>
      <c r="G18" s="217">
        <v>10</v>
      </c>
      <c r="H18" s="214"/>
      <c r="I18" s="218"/>
    </row>
    <row r="19" spans="2:9" ht="12.95" customHeight="1">
      <c r="B19" s="215" t="s">
        <v>113</v>
      </c>
      <c r="C19" s="210"/>
      <c r="D19" s="216"/>
      <c r="E19" s="217" t="s">
        <v>112</v>
      </c>
      <c r="F19" s="218"/>
      <c r="G19" s="217">
        <v>1</v>
      </c>
      <c r="H19" s="214"/>
      <c r="I19" s="218"/>
    </row>
    <row r="20" spans="2:9" ht="12.95" customHeight="1">
      <c r="B20" s="203" t="s">
        <v>118</v>
      </c>
      <c r="C20" s="204" t="s">
        <v>119</v>
      </c>
      <c r="D20" s="205"/>
      <c r="E20" s="200" t="s">
        <v>119</v>
      </c>
      <c r="F20" s="201"/>
      <c r="G20" s="200">
        <v>9.5</v>
      </c>
      <c r="H20" s="202"/>
      <c r="I20" s="201"/>
    </row>
    <row r="21" spans="2:9" ht="12.95" customHeight="1">
      <c r="B21" s="203" t="s">
        <v>124</v>
      </c>
      <c r="C21" s="204"/>
      <c r="D21" s="205"/>
      <c r="E21" s="200" t="s">
        <v>125</v>
      </c>
      <c r="F21" s="201"/>
      <c r="G21" s="200">
        <v>1</v>
      </c>
      <c r="H21" s="202"/>
      <c r="I21" s="201"/>
    </row>
    <row r="22" spans="2:9" ht="12.95" customHeight="1">
      <c r="B22" s="203" t="s">
        <v>145</v>
      </c>
      <c r="C22" s="204"/>
      <c r="D22" s="205"/>
      <c r="E22" s="200" t="s">
        <v>146</v>
      </c>
      <c r="F22" s="201"/>
      <c r="G22" s="200" t="s">
        <v>72</v>
      </c>
      <c r="H22" s="202"/>
      <c r="I22" s="201"/>
    </row>
    <row r="23" spans="2:9" ht="12.95" customHeight="1">
      <c r="B23" s="246" t="s">
        <v>94</v>
      </c>
      <c r="C23" s="247"/>
      <c r="D23" s="247"/>
      <c r="E23" s="247"/>
      <c r="F23" s="247"/>
      <c r="G23" s="247"/>
      <c r="H23" s="247"/>
      <c r="I23" s="248"/>
    </row>
    <row r="24" spans="2:9" ht="12.95" customHeight="1">
      <c r="B24" s="249" t="s">
        <v>291</v>
      </c>
      <c r="C24" s="210"/>
      <c r="D24" s="211"/>
      <c r="E24" s="250" t="s">
        <v>292</v>
      </c>
      <c r="F24" s="213"/>
      <c r="G24" s="250" t="s">
        <v>72</v>
      </c>
      <c r="H24" s="214"/>
      <c r="I24" s="213"/>
    </row>
    <row r="25" spans="2:9" ht="12.95" customHeight="1">
      <c r="B25" s="249" t="s">
        <v>245</v>
      </c>
      <c r="C25" s="210"/>
      <c r="D25" s="211"/>
      <c r="E25" s="250" t="s">
        <v>244</v>
      </c>
      <c r="F25" s="213"/>
      <c r="G25" s="250">
        <v>0.5</v>
      </c>
      <c r="H25" s="214"/>
      <c r="I25" s="213"/>
    </row>
    <row r="26" spans="2:9" ht="12.95" customHeight="1">
      <c r="B26" s="249" t="s">
        <v>262</v>
      </c>
      <c r="C26" s="210"/>
      <c r="D26" s="211"/>
      <c r="E26" s="250" t="s">
        <v>263</v>
      </c>
      <c r="F26" s="213"/>
      <c r="G26" s="250">
        <v>1</v>
      </c>
      <c r="H26" s="214"/>
      <c r="I26" s="213"/>
    </row>
    <row r="27" spans="2:9" ht="12.95" customHeight="1">
      <c r="B27" s="203" t="s">
        <v>252</v>
      </c>
      <c r="C27" s="204"/>
      <c r="D27" s="205"/>
      <c r="E27" s="251" t="s">
        <v>253</v>
      </c>
      <c r="F27" s="251"/>
      <c r="G27" s="200" t="s">
        <v>72</v>
      </c>
      <c r="H27" s="202"/>
      <c r="I27" s="201"/>
    </row>
    <row r="28" spans="2:9" ht="12.95" customHeight="1">
      <c r="B28" s="203" t="s">
        <v>121</v>
      </c>
      <c r="C28" s="204"/>
      <c r="D28" s="205"/>
      <c r="E28" s="200" t="s">
        <v>120</v>
      </c>
      <c r="F28" s="201"/>
      <c r="G28" s="200" t="s">
        <v>72</v>
      </c>
      <c r="H28" s="202"/>
      <c r="I28" s="201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13" sqref="I1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2" t="s">
        <v>0</v>
      </c>
      <c r="C1" s="252"/>
      <c r="D1" s="5"/>
      <c r="E1" s="5"/>
      <c r="F1" s="5"/>
    </row>
    <row r="2" spans="1:6" ht="27.95" customHeight="1">
      <c r="A2" s="4"/>
      <c r="B2" s="253" t="s">
        <v>313</v>
      </c>
      <c r="C2" s="253"/>
      <c r="D2" s="253"/>
      <c r="E2" s="253"/>
      <c r="F2" s="253"/>
    </row>
    <row r="3" spans="1:6" ht="42.75" customHeight="1">
      <c r="B3" s="237" t="s">
        <v>46</v>
      </c>
      <c r="C3" s="238"/>
      <c r="D3" s="238"/>
      <c r="E3" s="238"/>
      <c r="F3" s="23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132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2026-04-13T10:33:44Z</cp:lastPrinted>
  <dcterms:created xsi:type="dcterms:W3CDTF">2024-09-12T06:50:39Z</dcterms:created>
  <dcterms:modified xsi:type="dcterms:W3CDTF">2026-04-13T10:38:46Z</dcterms:modified>
</cp:coreProperties>
</file>